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/>
  <mc:AlternateContent xmlns:mc="http://schemas.openxmlformats.org/markup-compatibility/2006">
    <mc:Choice Requires="x15">
      <x15ac:absPath xmlns:x15ac="http://schemas.microsoft.com/office/spreadsheetml/2010/11/ac" url="C:\Users\Obec\Desktop\"/>
    </mc:Choice>
  </mc:AlternateContent>
  <xr:revisionPtr revIDLastSave="0" documentId="8_{F728D2CB-A084-485A-B710-90FECCC0918E}" xr6:coauthVersionLast="47" xr6:coauthVersionMax="47" xr10:uidLastSave="{00000000-0000-0000-0000-000000000000}"/>
  <bookViews>
    <workbookView xWindow="780" yWindow="780" windowWidth="16200" windowHeight="9360" xr2:uid="{00000000-000D-0000-FFFF-FFFF00000000}"/>
  </bookViews>
  <sheets>
    <sheet name="Rekapitulace stavby" sheetId="1" r:id="rId1"/>
    <sheet name="01 - D.1.4.g - zařízení s..." sheetId="2" r:id="rId2"/>
  </sheets>
  <definedNames>
    <definedName name="_xlnm._FilterDatabase" localSheetId="1" hidden="1">'01 - D.1.4.g - zařízení s...'!$C$133:$L$295</definedName>
    <definedName name="_xlnm.Print_Titles" localSheetId="1">'01 - D.1.4.g - zařízení s...'!$133:$133</definedName>
    <definedName name="_xlnm.Print_Titles" localSheetId="0">'Rekapitulace stavby'!$92:$92</definedName>
    <definedName name="_xlnm.Print_Area" localSheetId="1">'01 - D.1.4.g - zařízení s...'!$C$4:$K$76,'01 - D.1.4.g - zařízení s...'!$C$82:$K$115,'01 - D.1.4.g - zařízení s...'!$C$121:$L$295</definedName>
    <definedName name="_xlnm.Print_Area" localSheetId="0">'Rekapitulace stavby'!$D$4:$AO$76,'Rekapitulace stavby'!$C$82:$AQ$96</definedName>
  </definedNames>
  <calcPr calcId="191029"/>
</workbook>
</file>

<file path=xl/calcChain.xml><?xml version="1.0" encoding="utf-8"?>
<calcChain xmlns="http://schemas.openxmlformats.org/spreadsheetml/2006/main">
  <c r="K39" i="2" l="1"/>
  <c r="K38" i="2"/>
  <c r="BA95" i="1" s="1"/>
  <c r="K37" i="2"/>
  <c r="AZ95" i="1"/>
  <c r="BI294" i="2"/>
  <c r="BH294" i="2"/>
  <c r="BG294" i="2"/>
  <c r="BF294" i="2"/>
  <c r="X294" i="2"/>
  <c r="V294" i="2"/>
  <c r="T294" i="2"/>
  <c r="P294" i="2"/>
  <c r="BI292" i="2"/>
  <c r="BH292" i="2"/>
  <c r="BG292" i="2"/>
  <c r="BF292" i="2"/>
  <c r="X292" i="2"/>
  <c r="V292" i="2"/>
  <c r="T292" i="2"/>
  <c r="P292" i="2"/>
  <c r="BI290" i="2"/>
  <c r="BH290" i="2"/>
  <c r="BG290" i="2"/>
  <c r="BF290" i="2"/>
  <c r="X290" i="2"/>
  <c r="V290" i="2"/>
  <c r="T290" i="2"/>
  <c r="P290" i="2"/>
  <c r="BI288" i="2"/>
  <c r="BH288" i="2"/>
  <c r="BG288" i="2"/>
  <c r="BF288" i="2"/>
  <c r="X288" i="2"/>
  <c r="V288" i="2"/>
  <c r="T288" i="2"/>
  <c r="P288" i="2"/>
  <c r="BI285" i="2"/>
  <c r="BH285" i="2"/>
  <c r="BG285" i="2"/>
  <c r="BF285" i="2"/>
  <c r="X285" i="2"/>
  <c r="V285" i="2"/>
  <c r="T285" i="2"/>
  <c r="P285" i="2"/>
  <c r="BI284" i="2"/>
  <c r="BH284" i="2"/>
  <c r="BG284" i="2"/>
  <c r="BF284" i="2"/>
  <c r="X284" i="2"/>
  <c r="V284" i="2"/>
  <c r="T284" i="2"/>
  <c r="P284" i="2"/>
  <c r="BI283" i="2"/>
  <c r="BH283" i="2"/>
  <c r="BG283" i="2"/>
  <c r="BF283" i="2"/>
  <c r="X283" i="2"/>
  <c r="V283" i="2"/>
  <c r="T283" i="2"/>
  <c r="P283" i="2"/>
  <c r="BI282" i="2"/>
  <c r="BH282" i="2"/>
  <c r="BG282" i="2"/>
  <c r="BF282" i="2"/>
  <c r="X282" i="2"/>
  <c r="V282" i="2"/>
  <c r="T282" i="2"/>
  <c r="P282" i="2"/>
  <c r="BI281" i="2"/>
  <c r="BH281" i="2"/>
  <c r="BG281" i="2"/>
  <c r="BF281" i="2"/>
  <c r="X281" i="2"/>
  <c r="V281" i="2"/>
  <c r="T281" i="2"/>
  <c r="P281" i="2"/>
  <c r="BI280" i="2"/>
  <c r="BH280" i="2"/>
  <c r="BG280" i="2"/>
  <c r="BF280" i="2"/>
  <c r="X280" i="2"/>
  <c r="V280" i="2"/>
  <c r="T280" i="2"/>
  <c r="P280" i="2"/>
  <c r="BI279" i="2"/>
  <c r="BH279" i="2"/>
  <c r="BG279" i="2"/>
  <c r="BF279" i="2"/>
  <c r="X279" i="2"/>
  <c r="V279" i="2"/>
  <c r="T279" i="2"/>
  <c r="P279" i="2"/>
  <c r="BI278" i="2"/>
  <c r="BH278" i="2"/>
  <c r="BG278" i="2"/>
  <c r="BF278" i="2"/>
  <c r="X278" i="2"/>
  <c r="V278" i="2"/>
  <c r="T278" i="2"/>
  <c r="P278" i="2"/>
  <c r="BI277" i="2"/>
  <c r="BH277" i="2"/>
  <c r="BG277" i="2"/>
  <c r="BF277" i="2"/>
  <c r="X277" i="2"/>
  <c r="V277" i="2"/>
  <c r="T277" i="2"/>
  <c r="P277" i="2"/>
  <c r="BI276" i="2"/>
  <c r="BH276" i="2"/>
  <c r="BG276" i="2"/>
  <c r="BF276" i="2"/>
  <c r="X276" i="2"/>
  <c r="V276" i="2"/>
  <c r="T276" i="2"/>
  <c r="P276" i="2"/>
  <c r="BI274" i="2"/>
  <c r="BH274" i="2"/>
  <c r="BG274" i="2"/>
  <c r="BF274" i="2"/>
  <c r="X274" i="2"/>
  <c r="V274" i="2"/>
  <c r="T274" i="2"/>
  <c r="P274" i="2"/>
  <c r="BI272" i="2"/>
  <c r="BH272" i="2"/>
  <c r="BG272" i="2"/>
  <c r="BF272" i="2"/>
  <c r="X272" i="2"/>
  <c r="V272" i="2"/>
  <c r="T272" i="2"/>
  <c r="P272" i="2"/>
  <c r="BI271" i="2"/>
  <c r="BH271" i="2"/>
  <c r="BG271" i="2"/>
  <c r="BF271" i="2"/>
  <c r="X271" i="2"/>
  <c r="V271" i="2"/>
  <c r="T271" i="2"/>
  <c r="P271" i="2"/>
  <c r="BI270" i="2"/>
  <c r="BH270" i="2"/>
  <c r="BG270" i="2"/>
  <c r="BF270" i="2"/>
  <c r="X270" i="2"/>
  <c r="V270" i="2"/>
  <c r="T270" i="2"/>
  <c r="P270" i="2"/>
  <c r="BI269" i="2"/>
  <c r="BH269" i="2"/>
  <c r="BG269" i="2"/>
  <c r="BF269" i="2"/>
  <c r="X269" i="2"/>
  <c r="V269" i="2"/>
  <c r="T269" i="2"/>
  <c r="P269" i="2"/>
  <c r="BI268" i="2"/>
  <c r="BH268" i="2"/>
  <c r="BG268" i="2"/>
  <c r="BF268" i="2"/>
  <c r="X268" i="2"/>
  <c r="V268" i="2"/>
  <c r="T268" i="2"/>
  <c r="P268" i="2"/>
  <c r="BI266" i="2"/>
  <c r="BH266" i="2"/>
  <c r="BG266" i="2"/>
  <c r="BF266" i="2"/>
  <c r="X266" i="2"/>
  <c r="V266" i="2"/>
  <c r="T266" i="2"/>
  <c r="P266" i="2"/>
  <c r="BI265" i="2"/>
  <c r="BH265" i="2"/>
  <c r="BG265" i="2"/>
  <c r="BF265" i="2"/>
  <c r="X265" i="2"/>
  <c r="V265" i="2"/>
  <c r="T265" i="2"/>
  <c r="P265" i="2"/>
  <c r="BI264" i="2"/>
  <c r="BH264" i="2"/>
  <c r="BG264" i="2"/>
  <c r="BF264" i="2"/>
  <c r="X264" i="2"/>
  <c r="V264" i="2"/>
  <c r="T264" i="2"/>
  <c r="P264" i="2"/>
  <c r="BI262" i="2"/>
  <c r="BH262" i="2"/>
  <c r="BG262" i="2"/>
  <c r="BF262" i="2"/>
  <c r="X262" i="2"/>
  <c r="X261" i="2" s="1"/>
  <c r="V262" i="2"/>
  <c r="V261" i="2"/>
  <c r="T262" i="2"/>
  <c r="T261" i="2" s="1"/>
  <c r="P262" i="2"/>
  <c r="BI260" i="2"/>
  <c r="BH260" i="2"/>
  <c r="BG260" i="2"/>
  <c r="BF260" i="2"/>
  <c r="X260" i="2"/>
  <c r="X259" i="2" s="1"/>
  <c r="V260" i="2"/>
  <c r="V259" i="2"/>
  <c r="T260" i="2"/>
  <c r="T259" i="2" s="1"/>
  <c r="P260" i="2"/>
  <c r="BI258" i="2"/>
  <c r="BH258" i="2"/>
  <c r="BG258" i="2"/>
  <c r="BF258" i="2"/>
  <c r="X258" i="2"/>
  <c r="X257" i="2" s="1"/>
  <c r="V258" i="2"/>
  <c r="V257" i="2" s="1"/>
  <c r="T258" i="2"/>
  <c r="T257" i="2"/>
  <c r="P258" i="2"/>
  <c r="BI256" i="2"/>
  <c r="BH256" i="2"/>
  <c r="BG256" i="2"/>
  <c r="BF256" i="2"/>
  <c r="X256" i="2"/>
  <c r="V256" i="2"/>
  <c r="T256" i="2"/>
  <c r="P256" i="2"/>
  <c r="BI255" i="2"/>
  <c r="BH255" i="2"/>
  <c r="BG255" i="2"/>
  <c r="BF255" i="2"/>
  <c r="X255" i="2"/>
  <c r="V255" i="2"/>
  <c r="T255" i="2"/>
  <c r="P255" i="2"/>
  <c r="BI251" i="2"/>
  <c r="BH251" i="2"/>
  <c r="BG251" i="2"/>
  <c r="BF251" i="2"/>
  <c r="X251" i="2"/>
  <c r="V251" i="2"/>
  <c r="T251" i="2"/>
  <c r="P251" i="2"/>
  <c r="BI250" i="2"/>
  <c r="BH250" i="2"/>
  <c r="BG250" i="2"/>
  <c r="BF250" i="2"/>
  <c r="X250" i="2"/>
  <c r="V250" i="2"/>
  <c r="T250" i="2"/>
  <c r="P250" i="2"/>
  <c r="BI249" i="2"/>
  <c r="BH249" i="2"/>
  <c r="BG249" i="2"/>
  <c r="BF249" i="2"/>
  <c r="X249" i="2"/>
  <c r="V249" i="2"/>
  <c r="T249" i="2"/>
  <c r="P249" i="2"/>
  <c r="BI248" i="2"/>
  <c r="BH248" i="2"/>
  <c r="BG248" i="2"/>
  <c r="BF248" i="2"/>
  <c r="X248" i="2"/>
  <c r="V248" i="2"/>
  <c r="T248" i="2"/>
  <c r="P248" i="2"/>
  <c r="BI247" i="2"/>
  <c r="BH247" i="2"/>
  <c r="BG247" i="2"/>
  <c r="BF247" i="2"/>
  <c r="X247" i="2"/>
  <c r="V247" i="2"/>
  <c r="T247" i="2"/>
  <c r="P247" i="2"/>
  <c r="BI246" i="2"/>
  <c r="BH246" i="2"/>
  <c r="BG246" i="2"/>
  <c r="BF246" i="2"/>
  <c r="X246" i="2"/>
  <c r="V246" i="2"/>
  <c r="T246" i="2"/>
  <c r="P246" i="2"/>
  <c r="BI245" i="2"/>
  <c r="BH245" i="2"/>
  <c r="BG245" i="2"/>
  <c r="BF245" i="2"/>
  <c r="X245" i="2"/>
  <c r="V245" i="2"/>
  <c r="T245" i="2"/>
  <c r="P245" i="2"/>
  <c r="BI243" i="2"/>
  <c r="BH243" i="2"/>
  <c r="BG243" i="2"/>
  <c r="BF243" i="2"/>
  <c r="X243" i="2"/>
  <c r="V243" i="2"/>
  <c r="T243" i="2"/>
  <c r="P243" i="2"/>
  <c r="BI241" i="2"/>
  <c r="BH241" i="2"/>
  <c r="BG241" i="2"/>
  <c r="BF241" i="2"/>
  <c r="X241" i="2"/>
  <c r="V241" i="2"/>
  <c r="T241" i="2"/>
  <c r="P241" i="2"/>
  <c r="BI240" i="2"/>
  <c r="BH240" i="2"/>
  <c r="BG240" i="2"/>
  <c r="BF240" i="2"/>
  <c r="X240" i="2"/>
  <c r="V240" i="2"/>
  <c r="T240" i="2"/>
  <c r="P240" i="2"/>
  <c r="BI239" i="2"/>
  <c r="BH239" i="2"/>
  <c r="BG239" i="2"/>
  <c r="BF239" i="2"/>
  <c r="X239" i="2"/>
  <c r="V239" i="2"/>
  <c r="T239" i="2"/>
  <c r="P239" i="2"/>
  <c r="BI238" i="2"/>
  <c r="BH238" i="2"/>
  <c r="BG238" i="2"/>
  <c r="BF238" i="2"/>
  <c r="X238" i="2"/>
  <c r="V238" i="2"/>
  <c r="T238" i="2"/>
  <c r="P238" i="2"/>
  <c r="BI237" i="2"/>
  <c r="BH237" i="2"/>
  <c r="BG237" i="2"/>
  <c r="BF237" i="2"/>
  <c r="X237" i="2"/>
  <c r="V237" i="2"/>
  <c r="T237" i="2"/>
  <c r="P237" i="2"/>
  <c r="BI236" i="2"/>
  <c r="BH236" i="2"/>
  <c r="BG236" i="2"/>
  <c r="BF236" i="2"/>
  <c r="X236" i="2"/>
  <c r="V236" i="2"/>
  <c r="T236" i="2"/>
  <c r="P236" i="2"/>
  <c r="BI235" i="2"/>
  <c r="BH235" i="2"/>
  <c r="BG235" i="2"/>
  <c r="BF235" i="2"/>
  <c r="X235" i="2"/>
  <c r="V235" i="2"/>
  <c r="T235" i="2"/>
  <c r="P235" i="2"/>
  <c r="BI234" i="2"/>
  <c r="BH234" i="2"/>
  <c r="BG234" i="2"/>
  <c r="BF234" i="2"/>
  <c r="X234" i="2"/>
  <c r="V234" i="2"/>
  <c r="T234" i="2"/>
  <c r="P234" i="2"/>
  <c r="BI232" i="2"/>
  <c r="BH232" i="2"/>
  <c r="BG232" i="2"/>
  <c r="BF232" i="2"/>
  <c r="X232" i="2"/>
  <c r="V232" i="2"/>
  <c r="T232" i="2"/>
  <c r="P232" i="2"/>
  <c r="BI231" i="2"/>
  <c r="BH231" i="2"/>
  <c r="BG231" i="2"/>
  <c r="BF231" i="2"/>
  <c r="X231" i="2"/>
  <c r="V231" i="2"/>
  <c r="T231" i="2"/>
  <c r="P231" i="2"/>
  <c r="BI229" i="2"/>
  <c r="BH229" i="2"/>
  <c r="BG229" i="2"/>
  <c r="BF229" i="2"/>
  <c r="X229" i="2"/>
  <c r="V229" i="2"/>
  <c r="T229" i="2"/>
  <c r="P229" i="2"/>
  <c r="BI228" i="2"/>
  <c r="BH228" i="2"/>
  <c r="BG228" i="2"/>
  <c r="BF228" i="2"/>
  <c r="X228" i="2"/>
  <c r="V228" i="2"/>
  <c r="T228" i="2"/>
  <c r="P228" i="2"/>
  <c r="BI227" i="2"/>
  <c r="BH227" i="2"/>
  <c r="BG227" i="2"/>
  <c r="BF227" i="2"/>
  <c r="X227" i="2"/>
  <c r="V227" i="2"/>
  <c r="T227" i="2"/>
  <c r="P227" i="2"/>
  <c r="BI226" i="2"/>
  <c r="BH226" i="2"/>
  <c r="BG226" i="2"/>
  <c r="BF226" i="2"/>
  <c r="X226" i="2"/>
  <c r="V226" i="2"/>
  <c r="T226" i="2"/>
  <c r="P226" i="2"/>
  <c r="BI225" i="2"/>
  <c r="BH225" i="2"/>
  <c r="BG225" i="2"/>
  <c r="BF225" i="2"/>
  <c r="X225" i="2"/>
  <c r="V225" i="2"/>
  <c r="T225" i="2"/>
  <c r="P225" i="2"/>
  <c r="BI224" i="2"/>
  <c r="BH224" i="2"/>
  <c r="BG224" i="2"/>
  <c r="BF224" i="2"/>
  <c r="X224" i="2"/>
  <c r="V224" i="2"/>
  <c r="T224" i="2"/>
  <c r="P224" i="2"/>
  <c r="BI222" i="2"/>
  <c r="BH222" i="2"/>
  <c r="BG222" i="2"/>
  <c r="BF222" i="2"/>
  <c r="X222" i="2"/>
  <c r="V222" i="2"/>
  <c r="T222" i="2"/>
  <c r="P222" i="2"/>
  <c r="BI221" i="2"/>
  <c r="BH221" i="2"/>
  <c r="BG221" i="2"/>
  <c r="BF221" i="2"/>
  <c r="X221" i="2"/>
  <c r="V221" i="2"/>
  <c r="T221" i="2"/>
  <c r="P221" i="2"/>
  <c r="BI220" i="2"/>
  <c r="BH220" i="2"/>
  <c r="BG220" i="2"/>
  <c r="BF220" i="2"/>
  <c r="X220" i="2"/>
  <c r="V220" i="2"/>
  <c r="T220" i="2"/>
  <c r="P220" i="2"/>
  <c r="BI219" i="2"/>
  <c r="BH219" i="2"/>
  <c r="BG219" i="2"/>
  <c r="BF219" i="2"/>
  <c r="X219" i="2"/>
  <c r="V219" i="2"/>
  <c r="T219" i="2"/>
  <c r="P219" i="2"/>
  <c r="BI217" i="2"/>
  <c r="BH217" i="2"/>
  <c r="BG217" i="2"/>
  <c r="BF217" i="2"/>
  <c r="X217" i="2"/>
  <c r="V217" i="2"/>
  <c r="T217" i="2"/>
  <c r="P217" i="2"/>
  <c r="BI215" i="2"/>
  <c r="BH215" i="2"/>
  <c r="BG215" i="2"/>
  <c r="BF215" i="2"/>
  <c r="X215" i="2"/>
  <c r="V215" i="2"/>
  <c r="T215" i="2"/>
  <c r="P215" i="2"/>
  <c r="BI213" i="2"/>
  <c r="BH213" i="2"/>
  <c r="BG213" i="2"/>
  <c r="BF213" i="2"/>
  <c r="X213" i="2"/>
  <c r="V213" i="2"/>
  <c r="T213" i="2"/>
  <c r="P213" i="2"/>
  <c r="BI211" i="2"/>
  <c r="BH211" i="2"/>
  <c r="BG211" i="2"/>
  <c r="BF211" i="2"/>
  <c r="X211" i="2"/>
  <c r="V211" i="2"/>
  <c r="T211" i="2"/>
  <c r="P211" i="2"/>
  <c r="BI210" i="2"/>
  <c r="BH210" i="2"/>
  <c r="BG210" i="2"/>
  <c r="BF210" i="2"/>
  <c r="X210" i="2"/>
  <c r="V210" i="2"/>
  <c r="T210" i="2"/>
  <c r="P210" i="2"/>
  <c r="BI209" i="2"/>
  <c r="BH209" i="2"/>
  <c r="BG209" i="2"/>
  <c r="BF209" i="2"/>
  <c r="X209" i="2"/>
  <c r="V209" i="2"/>
  <c r="T209" i="2"/>
  <c r="P209" i="2"/>
  <c r="BI208" i="2"/>
  <c r="BH208" i="2"/>
  <c r="BG208" i="2"/>
  <c r="BF208" i="2"/>
  <c r="X208" i="2"/>
  <c r="V208" i="2"/>
  <c r="T208" i="2"/>
  <c r="P208" i="2"/>
  <c r="BI207" i="2"/>
  <c r="BH207" i="2"/>
  <c r="BG207" i="2"/>
  <c r="BF207" i="2"/>
  <c r="X207" i="2"/>
  <c r="V207" i="2"/>
  <c r="T207" i="2"/>
  <c r="P207" i="2"/>
  <c r="BI206" i="2"/>
  <c r="BH206" i="2"/>
  <c r="BG206" i="2"/>
  <c r="BF206" i="2"/>
  <c r="X206" i="2"/>
  <c r="V206" i="2"/>
  <c r="T206" i="2"/>
  <c r="P206" i="2"/>
  <c r="BI205" i="2"/>
  <c r="BH205" i="2"/>
  <c r="BG205" i="2"/>
  <c r="BF205" i="2"/>
  <c r="X205" i="2"/>
  <c r="V205" i="2"/>
  <c r="T205" i="2"/>
  <c r="P205" i="2"/>
  <c r="BI204" i="2"/>
  <c r="BH204" i="2"/>
  <c r="BG204" i="2"/>
  <c r="BF204" i="2"/>
  <c r="X204" i="2"/>
  <c r="V204" i="2"/>
  <c r="T204" i="2"/>
  <c r="P204" i="2"/>
  <c r="BI203" i="2"/>
  <c r="BH203" i="2"/>
  <c r="BG203" i="2"/>
  <c r="BF203" i="2"/>
  <c r="X203" i="2"/>
  <c r="V203" i="2"/>
  <c r="T203" i="2"/>
  <c r="P203" i="2"/>
  <c r="BI201" i="2"/>
  <c r="BH201" i="2"/>
  <c r="BG201" i="2"/>
  <c r="BF201" i="2"/>
  <c r="X201" i="2"/>
  <c r="V201" i="2"/>
  <c r="T201" i="2"/>
  <c r="P201" i="2"/>
  <c r="BI200" i="2"/>
  <c r="BH200" i="2"/>
  <c r="BG200" i="2"/>
  <c r="BF200" i="2"/>
  <c r="X200" i="2"/>
  <c r="V200" i="2"/>
  <c r="T200" i="2"/>
  <c r="P200" i="2"/>
  <c r="BI199" i="2"/>
  <c r="BH199" i="2"/>
  <c r="BG199" i="2"/>
  <c r="BF199" i="2"/>
  <c r="X199" i="2"/>
  <c r="V199" i="2"/>
  <c r="T199" i="2"/>
  <c r="P199" i="2"/>
  <c r="BI198" i="2"/>
  <c r="BH198" i="2"/>
  <c r="BG198" i="2"/>
  <c r="BF198" i="2"/>
  <c r="X198" i="2"/>
  <c r="V198" i="2"/>
  <c r="T198" i="2"/>
  <c r="P198" i="2"/>
  <c r="BI197" i="2"/>
  <c r="BH197" i="2"/>
  <c r="BG197" i="2"/>
  <c r="BF197" i="2"/>
  <c r="X197" i="2"/>
  <c r="V197" i="2"/>
  <c r="T197" i="2"/>
  <c r="P197" i="2"/>
  <c r="BI196" i="2"/>
  <c r="BH196" i="2"/>
  <c r="BG196" i="2"/>
  <c r="BF196" i="2"/>
  <c r="X196" i="2"/>
  <c r="V196" i="2"/>
  <c r="T196" i="2"/>
  <c r="P196" i="2"/>
  <c r="BI195" i="2"/>
  <c r="BH195" i="2"/>
  <c r="BG195" i="2"/>
  <c r="BF195" i="2"/>
  <c r="X195" i="2"/>
  <c r="V195" i="2"/>
  <c r="T195" i="2"/>
  <c r="P195" i="2"/>
  <c r="BI194" i="2"/>
  <c r="BH194" i="2"/>
  <c r="BG194" i="2"/>
  <c r="BF194" i="2"/>
  <c r="X194" i="2"/>
  <c r="V194" i="2"/>
  <c r="T194" i="2"/>
  <c r="P194" i="2"/>
  <c r="BI193" i="2"/>
  <c r="BH193" i="2"/>
  <c r="BG193" i="2"/>
  <c r="BF193" i="2"/>
  <c r="X193" i="2"/>
  <c r="V193" i="2"/>
  <c r="T193" i="2"/>
  <c r="P193" i="2"/>
  <c r="BI189" i="2"/>
  <c r="BH189" i="2"/>
  <c r="BG189" i="2"/>
  <c r="BF189" i="2"/>
  <c r="X189" i="2"/>
  <c r="X188" i="2" s="1"/>
  <c r="V189" i="2"/>
  <c r="V188" i="2"/>
  <c r="T189" i="2"/>
  <c r="T188" i="2"/>
  <c r="P189" i="2"/>
  <c r="BI187" i="2"/>
  <c r="BH187" i="2"/>
  <c r="BG187" i="2"/>
  <c r="BF187" i="2"/>
  <c r="X187" i="2"/>
  <c r="V187" i="2"/>
  <c r="T187" i="2"/>
  <c r="P187" i="2"/>
  <c r="BI186" i="2"/>
  <c r="BH186" i="2"/>
  <c r="BG186" i="2"/>
  <c r="BF186" i="2"/>
  <c r="X186" i="2"/>
  <c r="V186" i="2"/>
  <c r="T186" i="2"/>
  <c r="P186" i="2"/>
  <c r="BI185" i="2"/>
  <c r="BH185" i="2"/>
  <c r="BG185" i="2"/>
  <c r="BF185" i="2"/>
  <c r="X185" i="2"/>
  <c r="V185" i="2"/>
  <c r="T185" i="2"/>
  <c r="P185" i="2"/>
  <c r="BI183" i="2"/>
  <c r="BH183" i="2"/>
  <c r="BG183" i="2"/>
  <c r="BF183" i="2"/>
  <c r="X183" i="2"/>
  <c r="V183" i="2"/>
  <c r="T183" i="2"/>
  <c r="P183" i="2"/>
  <c r="BI182" i="2"/>
  <c r="BH182" i="2"/>
  <c r="BG182" i="2"/>
  <c r="BF182" i="2"/>
  <c r="X182" i="2"/>
  <c r="V182" i="2"/>
  <c r="T182" i="2"/>
  <c r="P182" i="2"/>
  <c r="BI180" i="2"/>
  <c r="BH180" i="2"/>
  <c r="BG180" i="2"/>
  <c r="BF180" i="2"/>
  <c r="X180" i="2"/>
  <c r="V180" i="2"/>
  <c r="T180" i="2"/>
  <c r="P180" i="2"/>
  <c r="BI179" i="2"/>
  <c r="BH179" i="2"/>
  <c r="BG179" i="2"/>
  <c r="BF179" i="2"/>
  <c r="X179" i="2"/>
  <c r="V179" i="2"/>
  <c r="T179" i="2"/>
  <c r="P179" i="2"/>
  <c r="BI178" i="2"/>
  <c r="BH178" i="2"/>
  <c r="BG178" i="2"/>
  <c r="BF178" i="2"/>
  <c r="X178" i="2"/>
  <c r="V178" i="2"/>
  <c r="T178" i="2"/>
  <c r="P178" i="2"/>
  <c r="BI176" i="2"/>
  <c r="BH176" i="2"/>
  <c r="BG176" i="2"/>
  <c r="BF176" i="2"/>
  <c r="X176" i="2"/>
  <c r="V176" i="2"/>
  <c r="T176" i="2"/>
  <c r="P176" i="2"/>
  <c r="BI175" i="2"/>
  <c r="BH175" i="2"/>
  <c r="BG175" i="2"/>
  <c r="BF175" i="2"/>
  <c r="X175" i="2"/>
  <c r="V175" i="2"/>
  <c r="T175" i="2"/>
  <c r="P175" i="2"/>
  <c r="BI174" i="2"/>
  <c r="BH174" i="2"/>
  <c r="BG174" i="2"/>
  <c r="BF174" i="2"/>
  <c r="X174" i="2"/>
  <c r="V174" i="2"/>
  <c r="T174" i="2"/>
  <c r="P174" i="2"/>
  <c r="BI172" i="2"/>
  <c r="BH172" i="2"/>
  <c r="BG172" i="2"/>
  <c r="BF172" i="2"/>
  <c r="X172" i="2"/>
  <c r="V172" i="2"/>
  <c r="T172" i="2"/>
  <c r="P172" i="2"/>
  <c r="BI171" i="2"/>
  <c r="BH171" i="2"/>
  <c r="BG171" i="2"/>
  <c r="BF171" i="2"/>
  <c r="X171" i="2"/>
  <c r="V171" i="2"/>
  <c r="T171" i="2"/>
  <c r="P171" i="2"/>
  <c r="BI169" i="2"/>
  <c r="BH169" i="2"/>
  <c r="BG169" i="2"/>
  <c r="BF169" i="2"/>
  <c r="X169" i="2"/>
  <c r="V169" i="2"/>
  <c r="T169" i="2"/>
  <c r="P169" i="2"/>
  <c r="BI167" i="2"/>
  <c r="BH167" i="2"/>
  <c r="BG167" i="2"/>
  <c r="BF167" i="2"/>
  <c r="X167" i="2"/>
  <c r="V167" i="2"/>
  <c r="T167" i="2"/>
  <c r="P167" i="2"/>
  <c r="BI165" i="2"/>
  <c r="BH165" i="2"/>
  <c r="BG165" i="2"/>
  <c r="BF165" i="2"/>
  <c r="X165" i="2"/>
  <c r="V165" i="2"/>
  <c r="T165" i="2"/>
  <c r="P165" i="2"/>
  <c r="BI163" i="2"/>
  <c r="BH163" i="2"/>
  <c r="BG163" i="2"/>
  <c r="BF163" i="2"/>
  <c r="X163" i="2"/>
  <c r="V163" i="2"/>
  <c r="T163" i="2"/>
  <c r="P163" i="2"/>
  <c r="BI161" i="2"/>
  <c r="BH161" i="2"/>
  <c r="BG161" i="2"/>
  <c r="BF161" i="2"/>
  <c r="X161" i="2"/>
  <c r="V161" i="2"/>
  <c r="T161" i="2"/>
  <c r="P161" i="2"/>
  <c r="BI159" i="2"/>
  <c r="BH159" i="2"/>
  <c r="BG159" i="2"/>
  <c r="BF159" i="2"/>
  <c r="X159" i="2"/>
  <c r="V159" i="2"/>
  <c r="T159" i="2"/>
  <c r="P159" i="2"/>
  <c r="BI157" i="2"/>
  <c r="BH157" i="2"/>
  <c r="BG157" i="2"/>
  <c r="BF157" i="2"/>
  <c r="X157" i="2"/>
  <c r="V157" i="2"/>
  <c r="T157" i="2"/>
  <c r="P157" i="2"/>
  <c r="BI156" i="2"/>
  <c r="BH156" i="2"/>
  <c r="BG156" i="2"/>
  <c r="BF156" i="2"/>
  <c r="X156" i="2"/>
  <c r="V156" i="2"/>
  <c r="T156" i="2"/>
  <c r="P156" i="2"/>
  <c r="BI154" i="2"/>
  <c r="BH154" i="2"/>
  <c r="BG154" i="2"/>
  <c r="BF154" i="2"/>
  <c r="X154" i="2"/>
  <c r="V154" i="2"/>
  <c r="T154" i="2"/>
  <c r="P154" i="2"/>
  <c r="BI152" i="2"/>
  <c r="BH152" i="2"/>
  <c r="BG152" i="2"/>
  <c r="BF152" i="2"/>
  <c r="X152" i="2"/>
  <c r="V152" i="2"/>
  <c r="T152" i="2"/>
  <c r="P152" i="2"/>
  <c r="BI151" i="2"/>
  <c r="BH151" i="2"/>
  <c r="BG151" i="2"/>
  <c r="BF151" i="2"/>
  <c r="X151" i="2"/>
  <c r="V151" i="2"/>
  <c r="T151" i="2"/>
  <c r="P151" i="2"/>
  <c r="BI150" i="2"/>
  <c r="BH150" i="2"/>
  <c r="BG150" i="2"/>
  <c r="BF150" i="2"/>
  <c r="X150" i="2"/>
  <c r="V150" i="2"/>
  <c r="T150" i="2"/>
  <c r="P150" i="2"/>
  <c r="BI148" i="2"/>
  <c r="BH148" i="2"/>
  <c r="BG148" i="2"/>
  <c r="BF148" i="2"/>
  <c r="X148" i="2"/>
  <c r="V148" i="2"/>
  <c r="T148" i="2"/>
  <c r="P148" i="2"/>
  <c r="BI147" i="2"/>
  <c r="BH147" i="2"/>
  <c r="BG147" i="2"/>
  <c r="BF147" i="2"/>
  <c r="X147" i="2"/>
  <c r="V147" i="2"/>
  <c r="T147" i="2"/>
  <c r="P147" i="2"/>
  <c r="BI145" i="2"/>
  <c r="BH145" i="2"/>
  <c r="BG145" i="2"/>
  <c r="BF145" i="2"/>
  <c r="X145" i="2"/>
  <c r="V145" i="2"/>
  <c r="T145" i="2"/>
  <c r="P145" i="2"/>
  <c r="BI143" i="2"/>
  <c r="BH143" i="2"/>
  <c r="BG143" i="2"/>
  <c r="BF143" i="2"/>
  <c r="X143" i="2"/>
  <c r="V143" i="2"/>
  <c r="T143" i="2"/>
  <c r="P143" i="2"/>
  <c r="BI141" i="2"/>
  <c r="BH141" i="2"/>
  <c r="BG141" i="2"/>
  <c r="BF141" i="2"/>
  <c r="X141" i="2"/>
  <c r="X140" i="2" s="1"/>
  <c r="V141" i="2"/>
  <c r="V140" i="2"/>
  <c r="T141" i="2"/>
  <c r="T140" i="2" s="1"/>
  <c r="P141" i="2"/>
  <c r="BI137" i="2"/>
  <c r="BH137" i="2"/>
  <c r="BG137" i="2"/>
  <c r="BF137" i="2"/>
  <c r="X137" i="2"/>
  <c r="X136" i="2"/>
  <c r="X135" i="2" s="1"/>
  <c r="V137" i="2"/>
  <c r="V136" i="2"/>
  <c r="V135" i="2" s="1"/>
  <c r="T137" i="2"/>
  <c r="T136" i="2"/>
  <c r="T135" i="2"/>
  <c r="P137" i="2"/>
  <c r="J130" i="2"/>
  <c r="F130" i="2"/>
  <c r="F128" i="2"/>
  <c r="E126" i="2"/>
  <c r="J91" i="2"/>
  <c r="F91" i="2"/>
  <c r="F89" i="2"/>
  <c r="E87" i="2"/>
  <c r="J24" i="2"/>
  <c r="E24" i="2"/>
  <c r="J131" i="2" s="1"/>
  <c r="J23" i="2"/>
  <c r="J18" i="2"/>
  <c r="E18" i="2"/>
  <c r="F92" i="2"/>
  <c r="J17" i="2"/>
  <c r="J12" i="2"/>
  <c r="J128" i="2"/>
  <c r="E7" i="2"/>
  <c r="E124" i="2" s="1"/>
  <c r="L90" i="1"/>
  <c r="AM90" i="1"/>
  <c r="AM89" i="1"/>
  <c r="L89" i="1"/>
  <c r="AM87" i="1"/>
  <c r="L87" i="1"/>
  <c r="L85" i="1"/>
  <c r="L84" i="1"/>
  <c r="R284" i="2"/>
  <c r="Q276" i="2"/>
  <c r="K271" i="2"/>
  <c r="R269" i="2"/>
  <c r="Q268" i="2"/>
  <c r="Q265" i="2"/>
  <c r="Q258" i="2"/>
  <c r="Q256" i="2"/>
  <c r="R249" i="2"/>
  <c r="R248" i="2"/>
  <c r="Q246" i="2"/>
  <c r="R241" i="2"/>
  <c r="Q239" i="2"/>
  <c r="R236" i="2"/>
  <c r="R235" i="2"/>
  <c r="R234" i="2"/>
  <c r="R232" i="2"/>
  <c r="Q231" i="2"/>
  <c r="Q229" i="2"/>
  <c r="R225" i="2"/>
  <c r="Q224" i="2"/>
  <c r="Q220" i="2"/>
  <c r="Q215" i="2"/>
  <c r="R213" i="2"/>
  <c r="Q211" i="2"/>
  <c r="Q210" i="2"/>
  <c r="R207" i="2"/>
  <c r="R204" i="2"/>
  <c r="R203" i="2"/>
  <c r="Q201" i="2"/>
  <c r="R199" i="2"/>
  <c r="R197" i="2"/>
  <c r="Q193" i="2"/>
  <c r="Q186" i="2"/>
  <c r="R183" i="2"/>
  <c r="Q179" i="2"/>
  <c r="R178" i="2"/>
  <c r="R176" i="2"/>
  <c r="R174" i="2"/>
  <c r="R163" i="2"/>
  <c r="R159" i="2"/>
  <c r="Q157" i="2"/>
  <c r="R156" i="2"/>
  <c r="R152" i="2"/>
  <c r="R151" i="2"/>
  <c r="Q147" i="2"/>
  <c r="Q141" i="2"/>
  <c r="Q284" i="2"/>
  <c r="R282" i="2"/>
  <c r="Q281" i="2"/>
  <c r="R277" i="2"/>
  <c r="BK271" i="2"/>
  <c r="Q270" i="2"/>
  <c r="Q266" i="2"/>
  <c r="R260" i="2"/>
  <c r="K260" i="2"/>
  <c r="R258" i="2"/>
  <c r="R256" i="2"/>
  <c r="Q255" i="2"/>
  <c r="Q245" i="2"/>
  <c r="R243" i="2"/>
  <c r="R239" i="2"/>
  <c r="Q238" i="2"/>
  <c r="R237" i="2"/>
  <c r="Q234" i="2"/>
  <c r="Q232" i="2"/>
  <c r="R229" i="2"/>
  <c r="R228" i="2"/>
  <c r="R226" i="2"/>
  <c r="Q222" i="2"/>
  <c r="Q221" i="2"/>
  <c r="R217" i="2"/>
  <c r="Q209" i="2"/>
  <c r="R208" i="2"/>
  <c r="Q207" i="2"/>
  <c r="Q205" i="2"/>
  <c r="R200" i="2"/>
  <c r="Q199" i="2"/>
  <c r="R198" i="2"/>
  <c r="R195" i="2"/>
  <c r="R186" i="2"/>
  <c r="Q182" i="2"/>
  <c r="R171" i="2"/>
  <c r="R169" i="2"/>
  <c r="Q159" i="2"/>
  <c r="R157" i="2"/>
  <c r="Q152" i="2"/>
  <c r="Q294" i="2"/>
  <c r="Q292" i="2"/>
  <c r="Q290" i="2"/>
  <c r="R288" i="2"/>
  <c r="R285" i="2"/>
  <c r="Q283" i="2"/>
  <c r="R281" i="2"/>
  <c r="R280" i="2"/>
  <c r="R279" i="2"/>
  <c r="Q274" i="2"/>
  <c r="R272" i="2"/>
  <c r="Q271" i="2"/>
  <c r="R270" i="2"/>
  <c r="R268" i="2"/>
  <c r="R265" i="2"/>
  <c r="R264" i="2"/>
  <c r="R262" i="2"/>
  <c r="Q250" i="2"/>
  <c r="Q241" i="2"/>
  <c r="Q240" i="2"/>
  <c r="R238" i="2"/>
  <c r="Q237" i="2"/>
  <c r="Q236" i="2"/>
  <c r="Q235" i="2"/>
  <c r="R227" i="2"/>
  <c r="Q226" i="2"/>
  <c r="R224" i="2"/>
  <c r="R222" i="2"/>
  <c r="Q219" i="2"/>
  <c r="R215" i="2"/>
  <c r="R211" i="2"/>
  <c r="Q200" i="2"/>
  <c r="R185" i="2"/>
  <c r="R180" i="2"/>
  <c r="R179" i="2"/>
  <c r="R161" i="2"/>
  <c r="Q154" i="2"/>
  <c r="Q148" i="2"/>
  <c r="R145" i="2"/>
  <c r="Q143" i="2"/>
  <c r="R141" i="2"/>
  <c r="R294" i="2"/>
  <c r="R292" i="2"/>
  <c r="R290" i="2"/>
  <c r="Q280" i="2"/>
  <c r="R278" i="2"/>
  <c r="Q277" i="2"/>
  <c r="R276" i="2"/>
  <c r="R274" i="2"/>
  <c r="Q272" i="2"/>
  <c r="Q260" i="2"/>
  <c r="R255" i="2"/>
  <c r="Q251" i="2"/>
  <c r="R250" i="2"/>
  <c r="Q248" i="2"/>
  <c r="R247" i="2"/>
  <c r="R246" i="2"/>
  <c r="R245" i="2"/>
  <c r="R231" i="2"/>
  <c r="Q227" i="2"/>
  <c r="Q225" i="2"/>
  <c r="R221" i="2"/>
  <c r="R220" i="2"/>
  <c r="Q217" i="2"/>
  <c r="R209" i="2"/>
  <c r="Q208" i="2"/>
  <c r="R206" i="2"/>
  <c r="R205" i="2"/>
  <c r="R201" i="2"/>
  <c r="Q197" i="2"/>
  <c r="R196" i="2"/>
  <c r="R194" i="2"/>
  <c r="R193" i="2"/>
  <c r="R189" i="2"/>
  <c r="R187" i="2"/>
  <c r="Q187" i="2"/>
  <c r="Q183" i="2"/>
  <c r="R182" i="2"/>
  <c r="Q180" i="2"/>
  <c r="Q178" i="2"/>
  <c r="R175" i="2"/>
  <c r="Q174" i="2"/>
  <c r="Q172" i="2"/>
  <c r="Q169" i="2"/>
  <c r="R167" i="2"/>
  <c r="R165" i="2"/>
  <c r="Q163" i="2"/>
  <c r="Q161" i="2"/>
  <c r="Q156" i="2"/>
  <c r="Q151" i="2"/>
  <c r="R150" i="2"/>
  <c r="R148" i="2"/>
  <c r="R143" i="2"/>
  <c r="Q137" i="2"/>
  <c r="AU94" i="1"/>
  <c r="Q288" i="2"/>
  <c r="Q285" i="2"/>
  <c r="R283" i="2"/>
  <c r="Q282" i="2"/>
  <c r="Q279" i="2"/>
  <c r="Q278" i="2"/>
  <c r="R271" i="2"/>
  <c r="Q269" i="2"/>
  <c r="R266" i="2"/>
  <c r="Q264" i="2"/>
  <c r="Q262" i="2"/>
  <c r="R251" i="2"/>
  <c r="Q249" i="2"/>
  <c r="Q247" i="2"/>
  <c r="Q243" i="2"/>
  <c r="R240" i="2"/>
  <c r="Q228" i="2"/>
  <c r="R219" i="2"/>
  <c r="Q213" i="2"/>
  <c r="R210" i="2"/>
  <c r="Q206" i="2"/>
  <c r="Q204" i="2"/>
  <c r="Q203" i="2"/>
  <c r="Q198" i="2"/>
  <c r="Q196" i="2"/>
  <c r="Q195" i="2"/>
  <c r="Q194" i="2"/>
  <c r="Q189" i="2"/>
  <c r="Q185" i="2"/>
  <c r="Q176" i="2"/>
  <c r="Q175" i="2"/>
  <c r="R172" i="2"/>
  <c r="Q171" i="2"/>
  <c r="Q167" i="2"/>
  <c r="Q165" i="2"/>
  <c r="R154" i="2"/>
  <c r="Q150" i="2"/>
  <c r="R147" i="2"/>
  <c r="Q145" i="2"/>
  <c r="R137" i="2"/>
  <c r="BK292" i="2"/>
  <c r="BK290" i="2"/>
  <c r="K280" i="2"/>
  <c r="BE280" i="2"/>
  <c r="K278" i="2"/>
  <c r="BE278" i="2" s="1"/>
  <c r="BK266" i="2"/>
  <c r="K255" i="2"/>
  <c r="BE255" i="2"/>
  <c r="BK250" i="2"/>
  <c r="BK248" i="2"/>
  <c r="K243" i="2"/>
  <c r="BE243" i="2" s="1"/>
  <c r="BK241" i="2"/>
  <c r="BK237" i="2"/>
  <c r="BK235" i="2"/>
  <c r="BK224" i="2"/>
  <c r="K219" i="2"/>
  <c r="BE219" i="2" s="1"/>
  <c r="K215" i="2"/>
  <c r="BE215" i="2"/>
  <c r="BK199" i="2"/>
  <c r="BK194" i="2"/>
  <c r="K189" i="2"/>
  <c r="BE189" i="2" s="1"/>
  <c r="BK186" i="2"/>
  <c r="K183" i="2"/>
  <c r="BE183" i="2"/>
  <c r="K175" i="2"/>
  <c r="BE175" i="2"/>
  <c r="K169" i="2"/>
  <c r="BE169" i="2"/>
  <c r="K163" i="2"/>
  <c r="BE163" i="2"/>
  <c r="K159" i="2"/>
  <c r="BE159" i="2"/>
  <c r="BK145" i="2"/>
  <c r="K141" i="2"/>
  <c r="BE141" i="2"/>
  <c r="BK288" i="2"/>
  <c r="K284" i="2"/>
  <c r="BE284" i="2"/>
  <c r="BK282" i="2"/>
  <c r="BK281" i="2"/>
  <c r="K277" i="2"/>
  <c r="BE277" i="2"/>
  <c r="K274" i="2"/>
  <c r="BE274" i="2"/>
  <c r="BK270" i="2"/>
  <c r="K264" i="2"/>
  <c r="BE264" i="2"/>
  <c r="BK256" i="2"/>
  <c r="K245" i="2"/>
  <c r="BE245" i="2"/>
  <c r="K240" i="2"/>
  <c r="BE240" i="2"/>
  <c r="K234" i="2"/>
  <c r="BE234" i="2"/>
  <c r="K231" i="2"/>
  <c r="BE231" i="2"/>
  <c r="BK227" i="2"/>
  <c r="BK211" i="2"/>
  <c r="BK204" i="2"/>
  <c r="K193" i="2"/>
  <c r="BE193" i="2" s="1"/>
  <c r="BK185" i="2"/>
  <c r="BK180" i="2"/>
  <c r="BK154" i="2"/>
  <c r="BK151" i="2"/>
  <c r="BK147" i="2"/>
  <c r="K294" i="2"/>
  <c r="BE294" i="2" s="1"/>
  <c r="K272" i="2"/>
  <c r="BE272" i="2"/>
  <c r="BK269" i="2"/>
  <c r="BK260" i="2"/>
  <c r="BK259" i="2" s="1"/>
  <c r="K259" i="2" s="1"/>
  <c r="K110" i="2" s="1"/>
  <c r="K236" i="2"/>
  <c r="BE236" i="2"/>
  <c r="BK232" i="2"/>
  <c r="K221" i="2"/>
  <c r="BE221" i="2" s="1"/>
  <c r="K217" i="2"/>
  <c r="BE217" i="2"/>
  <c r="BK210" i="2"/>
  <c r="K208" i="2"/>
  <c r="BE208" i="2" s="1"/>
  <c r="K203" i="2"/>
  <c r="BE203" i="2" s="1"/>
  <c r="BK197" i="2"/>
  <c r="BK182" i="2"/>
  <c r="BK179" i="2"/>
  <c r="K172" i="2"/>
  <c r="BE172" i="2" s="1"/>
  <c r="K165" i="2"/>
  <c r="BE165" i="2"/>
  <c r="K157" i="2"/>
  <c r="BE157" i="2"/>
  <c r="BK150" i="2"/>
  <c r="K285" i="2"/>
  <c r="BE285" i="2" s="1"/>
  <c r="K279" i="2"/>
  <c r="BE279" i="2"/>
  <c r="K268" i="2"/>
  <c r="BE268" i="2" s="1"/>
  <c r="K258" i="2"/>
  <c r="BE258" i="2" s="1"/>
  <c r="BK249" i="2"/>
  <c r="BK246" i="2"/>
  <c r="K238" i="2"/>
  <c r="BE238" i="2" s="1"/>
  <c r="BK229" i="2"/>
  <c r="K226" i="2"/>
  <c r="BE226" i="2"/>
  <c r="BK222" i="2"/>
  <c r="K209" i="2"/>
  <c r="BE209" i="2" s="1"/>
  <c r="K206" i="2"/>
  <c r="BE206" i="2" s="1"/>
  <c r="K205" i="2"/>
  <c r="BE205" i="2"/>
  <c r="K200" i="2"/>
  <c r="BE200" i="2" s="1"/>
  <c r="K196" i="2"/>
  <c r="BE196" i="2" s="1"/>
  <c r="BK187" i="2"/>
  <c r="BK178" i="2"/>
  <c r="K167" i="2"/>
  <c r="BE167" i="2" s="1"/>
  <c r="BK156" i="2"/>
  <c r="K152" i="2"/>
  <c r="BE152" i="2"/>
  <c r="BK148" i="2"/>
  <c r="BK143" i="2"/>
  <c r="K283" i="2"/>
  <c r="BE283" i="2" s="1"/>
  <c r="BK276" i="2"/>
  <c r="BK265" i="2"/>
  <c r="BK262" i="2"/>
  <c r="BK261" i="2"/>
  <c r="K261" i="2" s="1"/>
  <c r="K111" i="2" s="1"/>
  <c r="BK251" i="2"/>
  <c r="K247" i="2"/>
  <c r="BE247" i="2"/>
  <c r="BK239" i="2"/>
  <c r="BK228" i="2"/>
  <c r="BK225" i="2"/>
  <c r="K220" i="2"/>
  <c r="BE220" i="2"/>
  <c r="BK213" i="2"/>
  <c r="K207" i="2"/>
  <c r="BE207" i="2" s="1"/>
  <c r="BK201" i="2"/>
  <c r="K198" i="2"/>
  <c r="BE198" i="2"/>
  <c r="K195" i="2"/>
  <c r="BE195" i="2"/>
  <c r="BK176" i="2"/>
  <c r="K174" i="2"/>
  <c r="BE174" i="2" s="1"/>
  <c r="K171" i="2"/>
  <c r="BE171" i="2"/>
  <c r="K161" i="2"/>
  <c r="BE161" i="2" s="1"/>
  <c r="BK137" i="2"/>
  <c r="BK136" i="2" s="1"/>
  <c r="BK135" i="2" s="1"/>
  <c r="K135" i="2" s="1"/>
  <c r="K97" i="2" s="1"/>
  <c r="V142" i="2" l="1"/>
  <c r="V139" i="2"/>
  <c r="T142" i="2"/>
  <c r="T139" i="2"/>
  <c r="Q142" i="2"/>
  <c r="I101" i="2" s="1"/>
  <c r="R142" i="2"/>
  <c r="J101" i="2"/>
  <c r="X142" i="2"/>
  <c r="X139" i="2"/>
  <c r="T192" i="2"/>
  <c r="V192" i="2"/>
  <c r="X192" i="2"/>
  <c r="Q192" i="2"/>
  <c r="R192" i="2"/>
  <c r="J104" i="2"/>
  <c r="T223" i="2"/>
  <c r="V223" i="2"/>
  <c r="X223" i="2"/>
  <c r="Q223" i="2"/>
  <c r="I105" i="2" s="1"/>
  <c r="R223" i="2"/>
  <c r="J105" i="2"/>
  <c r="T244" i="2"/>
  <c r="V244" i="2"/>
  <c r="X244" i="2"/>
  <c r="Q244" i="2"/>
  <c r="I106" i="2"/>
  <c r="R244" i="2"/>
  <c r="J106" i="2" s="1"/>
  <c r="T254" i="2"/>
  <c r="V254" i="2"/>
  <c r="X254" i="2"/>
  <c r="Q254" i="2"/>
  <c r="R254" i="2"/>
  <c r="T263" i="2"/>
  <c r="V263" i="2"/>
  <c r="X263" i="2"/>
  <c r="Q263" i="2"/>
  <c r="I112" i="2"/>
  <c r="R263" i="2"/>
  <c r="J112" i="2" s="1"/>
  <c r="T267" i="2"/>
  <c r="V267" i="2"/>
  <c r="X267" i="2"/>
  <c r="Q267" i="2"/>
  <c r="I113" i="2"/>
  <c r="R267" i="2"/>
  <c r="J113" i="2"/>
  <c r="T287" i="2"/>
  <c r="V287" i="2"/>
  <c r="X287" i="2"/>
  <c r="Q287" i="2"/>
  <c r="I114" i="2" s="1"/>
  <c r="R287" i="2"/>
  <c r="J114" i="2"/>
  <c r="J89" i="2"/>
  <c r="J92" i="2"/>
  <c r="BE271" i="2"/>
  <c r="K136" i="2"/>
  <c r="K98" i="2"/>
  <c r="R136" i="2"/>
  <c r="R135" i="2" s="1"/>
  <c r="F131" i="2"/>
  <c r="Q188" i="2"/>
  <c r="I102" i="2" s="1"/>
  <c r="Q136" i="2"/>
  <c r="Q135" i="2"/>
  <c r="I97" i="2" s="1"/>
  <c r="Q140" i="2"/>
  <c r="I100" i="2"/>
  <c r="R140" i="2"/>
  <c r="E85" i="2"/>
  <c r="BE260" i="2"/>
  <c r="R188" i="2"/>
  <c r="J102" i="2"/>
  <c r="Q257" i="2"/>
  <c r="I109" i="2" s="1"/>
  <c r="R257" i="2"/>
  <c r="J109" i="2"/>
  <c r="Q259" i="2"/>
  <c r="I110" i="2"/>
  <c r="R259" i="2"/>
  <c r="J110" i="2" s="1"/>
  <c r="Q261" i="2"/>
  <c r="I111" i="2"/>
  <c r="R261" i="2"/>
  <c r="J111" i="2"/>
  <c r="F36" i="2"/>
  <c r="BC95" i="1" s="1"/>
  <c r="BC94" i="1" s="1"/>
  <c r="AY94" i="1" s="1"/>
  <c r="AK30" i="1" s="1"/>
  <c r="F37" i="2"/>
  <c r="BD95" i="1"/>
  <c r="BD94" i="1" s="1"/>
  <c r="AZ94" i="1" s="1"/>
  <c r="BK189" i="2"/>
  <c r="BK188" i="2" s="1"/>
  <c r="K188" i="2" s="1"/>
  <c r="K102" i="2" s="1"/>
  <c r="BK207" i="2"/>
  <c r="K227" i="2"/>
  <c r="BE227" i="2"/>
  <c r="BK236" i="2"/>
  <c r="K246" i="2"/>
  <c r="BE246" i="2"/>
  <c r="K266" i="2"/>
  <c r="BE266" i="2"/>
  <c r="K281" i="2"/>
  <c r="BE281" i="2" s="1"/>
  <c r="K145" i="2"/>
  <c r="BE145" i="2"/>
  <c r="BK157" i="2"/>
  <c r="K178" i="2"/>
  <c r="BE178" i="2"/>
  <c r="BK208" i="2"/>
  <c r="BK220" i="2"/>
  <c r="K250" i="2"/>
  <c r="BE250" i="2" s="1"/>
  <c r="K241" i="2"/>
  <c r="BE241" i="2"/>
  <c r="BK284" i="2"/>
  <c r="K251" i="2"/>
  <c r="BE251" i="2"/>
  <c r="F38" i="2"/>
  <c r="BE95" i="1"/>
  <c r="BE94" i="1"/>
  <c r="W32" i="1" s="1"/>
  <c r="BK165" i="2"/>
  <c r="K194" i="2"/>
  <c r="BE194" i="2" s="1"/>
  <c r="BK217" i="2"/>
  <c r="BK226" i="2"/>
  <c r="BK238" i="2"/>
  <c r="BK258" i="2"/>
  <c r="BK257" i="2"/>
  <c r="K257" i="2" s="1"/>
  <c r="K109" i="2" s="1"/>
  <c r="K276" i="2"/>
  <c r="BE276" i="2" s="1"/>
  <c r="K288" i="2"/>
  <c r="BE288" i="2"/>
  <c r="K150" i="2"/>
  <c r="BE150" i="2"/>
  <c r="BK169" i="2"/>
  <c r="BK183" i="2"/>
  <c r="BK195" i="2"/>
  <c r="K224" i="2"/>
  <c r="BE224" i="2" s="1"/>
  <c r="BK247" i="2"/>
  <c r="BK285" i="2"/>
  <c r="BK167" i="2"/>
  <c r="K197" i="2"/>
  <c r="BE197" i="2"/>
  <c r="BK215" i="2"/>
  <c r="K262" i="2"/>
  <c r="BE262" i="2"/>
  <c r="K176" i="2"/>
  <c r="BE176" i="2"/>
  <c r="BK274" i="2"/>
  <c r="K143" i="2"/>
  <c r="BE143" i="2"/>
  <c r="K201" i="2"/>
  <c r="BE201" i="2" s="1"/>
  <c r="K222" i="2"/>
  <c r="BE222" i="2"/>
  <c r="K237" i="2"/>
  <c r="BE237" i="2"/>
  <c r="K256" i="2"/>
  <c r="BE256" i="2" s="1"/>
  <c r="K151" i="2"/>
  <c r="BE151" i="2"/>
  <c r="BK161" i="2"/>
  <c r="K187" i="2"/>
  <c r="BE187" i="2"/>
  <c r="BK209" i="2"/>
  <c r="K239" i="2"/>
  <c r="BE239" i="2"/>
  <c r="BK277" i="2"/>
  <c r="BK294" i="2"/>
  <c r="BK287" i="2"/>
  <c r="K287" i="2" s="1"/>
  <c r="K114" i="2" s="1"/>
  <c r="BK171" i="2"/>
  <c r="BK206" i="2"/>
  <c r="BK243" i="2"/>
  <c r="K270" i="2"/>
  <c r="BE270" i="2" s="1"/>
  <c r="K36" i="2"/>
  <c r="AY95" i="1"/>
  <c r="K137" i="2"/>
  <c r="BE137" i="2"/>
  <c r="K182" i="2"/>
  <c r="BE182" i="2" s="1"/>
  <c r="BK196" i="2"/>
  <c r="BK219" i="2"/>
  <c r="BK231" i="2"/>
  <c r="BK245" i="2"/>
  <c r="BK279" i="2"/>
  <c r="BK172" i="2"/>
  <c r="K185" i="2"/>
  <c r="BE185" i="2"/>
  <c r="BK205" i="2"/>
  <c r="K213" i="2"/>
  <c r="BE213" i="2"/>
  <c r="BK268" i="2"/>
  <c r="K290" i="2"/>
  <c r="BE290" i="2"/>
  <c r="BK159" i="2"/>
  <c r="BK175" i="2"/>
  <c r="BK203" i="2"/>
  <c r="K232" i="2"/>
  <c r="BE232" i="2"/>
  <c r="BK283" i="2"/>
  <c r="K186" i="2"/>
  <c r="BE186" i="2"/>
  <c r="F39" i="2"/>
  <c r="BF95" i="1" s="1"/>
  <c r="BF94" i="1" s="1"/>
  <c r="W33" i="1" s="1"/>
  <c r="BK163" i="2"/>
  <c r="BK193" i="2"/>
  <c r="K225" i="2"/>
  <c r="BE225" i="2" s="1"/>
  <c r="K235" i="2"/>
  <c r="BE235" i="2"/>
  <c r="K249" i="2"/>
  <c r="BE249" i="2"/>
  <c r="K269" i="2"/>
  <c r="BE269" i="2" s="1"/>
  <c r="BK280" i="2"/>
  <c r="K156" i="2"/>
  <c r="BE156" i="2" s="1"/>
  <c r="K180" i="2"/>
  <c r="BE180" i="2"/>
  <c r="BK200" i="2"/>
  <c r="K228" i="2"/>
  <c r="BE228" i="2"/>
  <c r="K248" i="2"/>
  <c r="BE248" i="2"/>
  <c r="K282" i="2"/>
  <c r="BE282" i="2" s="1"/>
  <c r="K147" i="2"/>
  <c r="BE147" i="2"/>
  <c r="K179" i="2"/>
  <c r="BE179" i="2"/>
  <c r="K211" i="2"/>
  <c r="BE211" i="2" s="1"/>
  <c r="BK255" i="2"/>
  <c r="BK254" i="2"/>
  <c r="K254" i="2" s="1"/>
  <c r="K108" i="2" s="1"/>
  <c r="K154" i="2"/>
  <c r="BE154" i="2" s="1"/>
  <c r="K148" i="2"/>
  <c r="BE148" i="2"/>
  <c r="BK198" i="2"/>
  <c r="BK221" i="2"/>
  <c r="BK234" i="2"/>
  <c r="BK240" i="2"/>
  <c r="BK264" i="2"/>
  <c r="BK263" i="2"/>
  <c r="K263" i="2" s="1"/>
  <c r="K112" i="2" s="1"/>
  <c r="BK272" i="2"/>
  <c r="BK141" i="2"/>
  <c r="BK140" i="2"/>
  <c r="K140" i="2"/>
  <c r="K100" i="2" s="1"/>
  <c r="BK152" i="2"/>
  <c r="BK174" i="2"/>
  <c r="K204" i="2"/>
  <c r="BE204" i="2"/>
  <c r="K210" i="2"/>
  <c r="BE210" i="2" s="1"/>
  <c r="K229" i="2"/>
  <c r="BE229" i="2"/>
  <c r="K265" i="2"/>
  <c r="BE265" i="2"/>
  <c r="K292" i="2"/>
  <c r="BE292" i="2" s="1"/>
  <c r="K199" i="2"/>
  <c r="BE199" i="2"/>
  <c r="BK278" i="2"/>
  <c r="R139" i="2" l="1"/>
  <c r="J99" i="2" s="1"/>
  <c r="X253" i="2"/>
  <c r="V253" i="2"/>
  <c r="X191" i="2"/>
  <c r="X134" i="2" s="1"/>
  <c r="Q253" i="2"/>
  <c r="I107" i="2" s="1"/>
  <c r="V191" i="2"/>
  <c r="V134" i="2" s="1"/>
  <c r="R253" i="2"/>
  <c r="J107" i="2" s="1"/>
  <c r="T253" i="2"/>
  <c r="Q191" i="2"/>
  <c r="I103" i="2"/>
  <c r="T191" i="2"/>
  <c r="T134" i="2"/>
  <c r="AW95" i="1" s="1"/>
  <c r="AW94" i="1" s="1"/>
  <c r="J97" i="2"/>
  <c r="I104" i="2"/>
  <c r="J98" i="2"/>
  <c r="J100" i="2"/>
  <c r="Q139" i="2"/>
  <c r="I99" i="2" s="1"/>
  <c r="I98" i="2"/>
  <c r="J108" i="2"/>
  <c r="R191" i="2"/>
  <c r="J103" i="2" s="1"/>
  <c r="I108" i="2"/>
  <c r="BK192" i="2"/>
  <c r="BK142" i="2"/>
  <c r="K142" i="2" s="1"/>
  <c r="K101" i="2" s="1"/>
  <c r="BK223" i="2"/>
  <c r="K223" i="2"/>
  <c r="K105" i="2" s="1"/>
  <c r="BK244" i="2"/>
  <c r="K244" i="2" s="1"/>
  <c r="K106" i="2" s="1"/>
  <c r="BK267" i="2"/>
  <c r="K267" i="2"/>
  <c r="K113" i="2" s="1"/>
  <c r="W31" i="1"/>
  <c r="W30" i="1"/>
  <c r="F35" i="2"/>
  <c r="BB95" i="1" s="1"/>
  <c r="BB94" i="1" s="1"/>
  <c r="W29" i="1" s="1"/>
  <c r="BA94" i="1"/>
  <c r="K35" i="2"/>
  <c r="AX95" i="1"/>
  <c r="AV95" i="1"/>
  <c r="BK191" i="2" l="1"/>
  <c r="K191" i="2" s="1"/>
  <c r="K103" i="2" s="1"/>
  <c r="R134" i="2"/>
  <c r="J96" i="2"/>
  <c r="K31" i="2"/>
  <c r="AT95" i="1"/>
  <c r="AT94" i="1" s="1"/>
  <c r="Q134" i="2"/>
  <c r="I96" i="2"/>
  <c r="K30" i="2"/>
  <c r="AS95" i="1"/>
  <c r="BK253" i="2"/>
  <c r="K253" i="2"/>
  <c r="K107" i="2" s="1"/>
  <c r="BK139" i="2"/>
  <c r="K139" i="2"/>
  <c r="K99" i="2"/>
  <c r="K192" i="2"/>
  <c r="K104" i="2"/>
  <c r="AX94" i="1"/>
  <c r="AK29" i="1"/>
  <c r="AS94" i="1"/>
  <c r="BK134" i="2" l="1"/>
  <c r="K134" i="2" s="1"/>
  <c r="K96" i="2" s="1"/>
  <c r="AV94" i="1"/>
  <c r="K32" i="2" l="1"/>
  <c r="AG95" i="1" s="1"/>
  <c r="AG94" i="1" s="1"/>
  <c r="AN94" i="1" s="1"/>
  <c r="AN95" i="1" l="1"/>
  <c r="K41" i="2"/>
  <c r="AK26" i="1"/>
  <c r="AK35" i="1" s="1"/>
</calcChain>
</file>

<file path=xl/sharedStrings.xml><?xml version="1.0" encoding="utf-8"?>
<sst xmlns="http://schemas.openxmlformats.org/spreadsheetml/2006/main" count="2268" uniqueCount="655">
  <si>
    <t>Export Komplet</t>
  </si>
  <si>
    <t/>
  </si>
  <si>
    <t>2.0</t>
  </si>
  <si>
    <t>ZAMOK</t>
  </si>
  <si>
    <t>False</t>
  </si>
  <si>
    <t>True</t>
  </si>
  <si>
    <t>{da7e8636-e80a-471d-b706-c1284794ddb2}</t>
  </si>
  <si>
    <t>0,01</t>
  </si>
  <si>
    <t>21</t>
  </si>
  <si>
    <t>15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</si>
  <si>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</si>
  <si>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</si>
  <si>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</si>
  <si>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</si>
  <si>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</si>
  <si>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VK-PD-26-20</t>
  </si>
  <si>
    <t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</si>
  <si>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</si>
  <si>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OLBRAMICE_Výstavba VO (veřejné osvětlení)</t>
  </si>
  <si>
    <t>KSO:</t>
  </si>
  <si>
    <t>CC-CZ:</t>
  </si>
  <si>
    <t>Místo:</t>
  </si>
  <si>
    <t>k.ú.: Olbramice u Vilémova (okres Olomouc); 781991</t>
  </si>
  <si>
    <t>Datum:</t>
  </si>
  <si>
    <t>22. 7. 2021</t>
  </si>
  <si>
    <t>Zadavatel:</t>
  </si>
  <si>
    <t>IČ:</t>
  </si>
  <si>
    <t>00635669</t>
  </si>
  <si>
    <t>Obec Olbramice, č.p.56, 783 22 Cholina</t>
  </si>
  <si>
    <t>DIČ:</t>
  </si>
  <si>
    <t>Uchazeč:</t>
  </si>
  <si>
    <t>Vyplň údaj</t>
  </si>
  <si>
    <t>Projektant:</t>
  </si>
  <si>
    <t>66909431</t>
  </si>
  <si>
    <t>Viktor Králík</t>
  </si>
  <si>
    <t>CZ7107075371</t>
  </si>
  <si>
    <t>Zpracovatel:</t>
  </si>
  <si>
    <t xml:space="preserve"> 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</si>
  <si>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</si>
  <si>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</si>
  <si>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</si>
  <si>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</si>
  <si>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</si>
  <si>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</si>
  <si>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</si>
  <si>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</si>
  <si>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</si>
  <si>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</si>
  <si>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</si>
  <si>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</si>
  <si>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</si>
  <si>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</si>
  <si>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</si>
  <si>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</si>
  <si>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</si>
  <si>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</si>
  <si>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</si>
  <si>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</si>
  <si>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</si>
  <si>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</si>
  <si>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</si>
  <si>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</si>
  <si>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</si>
  <si>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</si>
  <si>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</si>
  <si>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Materiál [CZK]</t>
  </si>
  <si>
    <t>z toho Montáž [CZK]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</si>
  <si>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</si>
  <si>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</si>
  <si>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</si>
  <si>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</si>
  <si>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</si>
  <si>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</si>
  <si>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</si>
  <si>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</si>
  <si>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</si>
  <si>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</si>
  <si>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</si>
  <si>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</si>
  <si>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</si>
  <si>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</si>
  <si>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</si>
  <si>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</si>
  <si>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</si>
  <si>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</si>
  <si>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/</t>
  </si>
  <si>
    <t>01</t>
  </si>
  <si>
    <t>D.1.4.g - zařízení silnoproudé elektrotechniky</t>
  </si>
  <si>
    <t>STA</t>
  </si>
  <si>
    <t>1</t>
  </si>
  <si>
    <t>{75cf2928-b14e-4af3-a7fd-88f8d9a8dc87}</t>
  </si>
  <si>
    <t>2</t>
  </si>
  <si>
    <t>KRYCÍ LIST SOUPISU PRACÍ</t>
  </si>
  <si>
    <t>Objekt:</t>
  </si>
  <si>
    <t>01 - D.1.4.g - zařízení silnoproudé elektrotechniky</t>
  </si>
  <si>
    <t>Materiál</t>
  </si>
  <si>
    <t>Montáž</t>
  </si>
  <si>
    <t>REKAPITULACE ČLENĚNÍ SOUPISU PRACÍ</t>
  </si>
  <si>
    <t>Kód dílu - Popis</t>
  </si>
  <si>
    <t>Materiál [CZK]</t>
  </si>
  <si>
    <t>Montáž [CZK]</t>
  </si>
  <si>
    <t>Cena celkem [CZK]</t>
  </si>
  <si>
    <t>Náklady ze soupisu prací</t>
  </si>
  <si>
    <t>-1</t>
  </si>
  <si>
    <t>HSV - Práce a dodávky HSV</t>
  </si>
  <si>
    <t xml:space="preserve">    9 - Ostatní konstrukce a práce, bourání</t>
  </si>
  <si>
    <t>PSV - Práce a dodávky PSV</t>
  </si>
  <si>
    <t xml:space="preserve">    740 - Elektromontáže - zkoušky a revize</t>
  </si>
  <si>
    <t xml:space="preserve">    741 - Elektroinstalace - silnoproud</t>
  </si>
  <si>
    <t xml:space="preserve">    750 - Elektromontáže - rozváděče</t>
  </si>
  <si>
    <t>M - Práce a dodávky M</t>
  </si>
  <si>
    <t xml:space="preserve">    21-M - Elektromontáže</t>
  </si>
  <si>
    <t xml:space="preserve">    46-M - Zemní práce při extr.mont.pracích</t>
  </si>
  <si>
    <t>HZS - Hodinové zúčtovací sazby</t>
  </si>
  <si>
    <t>VRN - Vedlejší rozpočtové náklady</t>
  </si>
  <si>
    <t xml:space="preserve">    VRN1 - Průzkumné, geodetické a projektové práce</t>
  </si>
  <si>
    <t xml:space="preserve">    VRN6 - Územní vlivy</t>
  </si>
  <si>
    <t xml:space="preserve">    VRN7 - Provozní vlivy</t>
  </si>
  <si>
    <t xml:space="preserve">    VRN8 - Přesun stavebních kapacit</t>
  </si>
  <si>
    <t xml:space="preserve">    VRN9 - Ostatní náklady</t>
  </si>
  <si>
    <t xml:space="preserve">    VRNT - TEXT</t>
  </si>
  <si>
    <t xml:space="preserve">    VRNT01 - Činnosti vyžádané po zhotoviteli projektové dokumentace</t>
  </si>
  <si>
    <t>SOUPIS PRACÍ</t>
  </si>
  <si>
    <t>PČ</t>
  </si>
  <si>
    <t>MJ</t>
  </si>
  <si>
    <t>Množství</t>
  </si>
  <si>
    <t>J. materiál [CZK]</t>
  </si>
  <si>
    <t>J. montáž [CZK]</t>
  </si>
  <si>
    <t>Cenová soustava</t>
  </si>
  <si>
    <t>J.cena [CZK]</t>
  </si>
  <si>
    <t>Materiál celkem [CZK]</t>
  </si>
  <si>
    <t>Montáž celkem [CZK]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</si>
  <si>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</si>
  <si>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</si>
  <si>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</si>
  <si>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</si>
  <si>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</si>
  <si>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</si>
  <si>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</si>
  <si>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</si>
  <si>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</si>
  <si>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</si>
  <si>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9</t>
  </si>
  <si>
    <t>Ostatní konstrukce a práce, bourání</t>
  </si>
  <si>
    <t>K</t>
  </si>
  <si>
    <t>945421110</t>
  </si>
  <si>
    <t>Hydraulická zvedací plošina na automobilovém podvozku výška zdvihu do 18 m včetně obsluhy</t>
  </si>
  <si>
    <t>hod</t>
  </si>
  <si>
    <t>CS ÚRS 2021 01</t>
  </si>
  <si>
    <t>4</t>
  </si>
  <si>
    <t>343024929</t>
  </si>
  <si>
    <t>VV</t>
  </si>
  <si>
    <t>3+2</t>
  </si>
  <si>
    <t>PSV</t>
  </si>
  <si>
    <t>Práce a dodávky PSV</t>
  </si>
  <si>
    <t>740</t>
  </si>
  <si>
    <t>Elektromontáže - zkoušky a revize</t>
  </si>
  <si>
    <t>741810002</t>
  </si>
  <si>
    <t>Celková prohlídka elektrického rozvodu a zařízení do 500 000,- Kč</t>
  </si>
  <si>
    <t>kus</t>
  </si>
  <si>
    <t>16</t>
  </si>
  <si>
    <t>921162325</t>
  </si>
  <si>
    <t>741</t>
  </si>
  <si>
    <t>Elektroinstalace - silnoproud</t>
  </si>
  <si>
    <t>3</t>
  </si>
  <si>
    <t>741110312</t>
  </si>
  <si>
    <t>Montáž trubka ochranná do krabic plastová tuhá D přes 40 do 90 mm uložená volně</t>
  </si>
  <si>
    <t>m</t>
  </si>
  <si>
    <t>-1767883818</t>
  </si>
  <si>
    <t>25+52+5</t>
  </si>
  <si>
    <t>M</t>
  </si>
  <si>
    <t>34571362</t>
  </si>
  <si>
    <t>trubka elektroinstalační HDPE tuhá dvouplášťová korugovaná D 52/63mm</t>
  </si>
  <si>
    <t>32</t>
  </si>
  <si>
    <t>645861996</t>
  </si>
  <si>
    <t>82*1,05 'Přepočtené koeficientem množství</t>
  </si>
  <si>
    <t>5</t>
  </si>
  <si>
    <t>741110365</t>
  </si>
  <si>
    <t>Montáž trubka ochranná do krabic ocelová bez závitu D přes 133 do 168 mm pevně</t>
  </si>
  <si>
    <t>906691985</t>
  </si>
  <si>
    <t>6</t>
  </si>
  <si>
    <t>14011096</t>
  </si>
  <si>
    <t>trubka ocelová bezešvá hladká jakost 11 353 140x8,0mm</t>
  </si>
  <si>
    <t>213681263</t>
  </si>
  <si>
    <t>2*1,05 'Přepočtené koeficientem množství</t>
  </si>
  <si>
    <t>7</t>
  </si>
  <si>
    <t>741128021</t>
  </si>
  <si>
    <t>Příplatek k montáži kabelů za zatažení vodiče a kabelu do 0,75 kg</t>
  </si>
  <si>
    <t>-1897344459</t>
  </si>
  <si>
    <t>8</t>
  </si>
  <si>
    <t>741128022</t>
  </si>
  <si>
    <t>Příplatek k montáži kabelů za zatažení vodiče a kabelu do 2,00 kg</t>
  </si>
  <si>
    <t>2074726987</t>
  </si>
  <si>
    <t>741132103</t>
  </si>
  <si>
    <t>Ukončení kabelů 3x1,5 až 4 mm2 smršťovací záklopkou nebo páskem bez letování</t>
  </si>
  <si>
    <t>-653279591</t>
  </si>
  <si>
    <t>2*3</t>
  </si>
  <si>
    <t>10</t>
  </si>
  <si>
    <t>741132133</t>
  </si>
  <si>
    <t>Ukončení kabelů 4x16 mm2 smršťovací záklopkou nebo páskem bez letování</t>
  </si>
  <si>
    <t>-240864509</t>
  </si>
  <si>
    <t>2+1+2+1</t>
  </si>
  <si>
    <t>11</t>
  </si>
  <si>
    <t>741373003</t>
  </si>
  <si>
    <t>Montáž svítidlo výbojkové průmyslové stropní na sloupek parkový</t>
  </si>
  <si>
    <t>1310464224</t>
  </si>
  <si>
    <t>12</t>
  </si>
  <si>
    <t>sv. A</t>
  </si>
  <si>
    <t>svítidlo typu A - PHILIPS BGP281 T25 DN10 /730 (Typ 1)* (1.000), 4041lm, 31,5W</t>
  </si>
  <si>
    <t>-854827314</t>
  </si>
  <si>
    <t>P</t>
  </si>
  <si>
    <t>Poznámka k položce:_x000D_
Svítidlo BGP281 T25 DM10 4500/730 I CLO 30 W IP66 IK08, 3000K, odstín Gris900 Sablé, 100 000 hod., záruka 5 let, DDF2, otevírání bez použití nářadí, přepěťová ochrana 6 kV</t>
  </si>
  <si>
    <t>13</t>
  </si>
  <si>
    <t>sv. B</t>
  </si>
  <si>
    <t>svítidla typu B - PHILIPS BGP281 T25 DM70 /730 (Typ 1)* (1.000), 1975lm, 19W</t>
  </si>
  <si>
    <t>1922090547</t>
  </si>
  <si>
    <t>Poznámka k položce:_x000D_
Svítidlo BGP281 T25 DM70 2600/730 I CLO 19 W IP66 IK08, 3000K, odstín Gris900 Sablé, 100 000 hod., záruka 5 let, DDF2, otevírání bez použití nářadí, přepěťová ochrana 6 kV</t>
  </si>
  <si>
    <t>14</t>
  </si>
  <si>
    <t>741410021</t>
  </si>
  <si>
    <t>Montáž vodič uzemňovací pásek průřezu do 120 mm2 v městské zástavbě v zemi</t>
  </si>
  <si>
    <t>-1329128433</t>
  </si>
  <si>
    <t>52+10+5</t>
  </si>
  <si>
    <t>35442062</t>
  </si>
  <si>
    <t>pás zemnící 30x4mm FeZn (0,95kg/m)</t>
  </si>
  <si>
    <t>kg</t>
  </si>
  <si>
    <t>1516114591</t>
  </si>
  <si>
    <t>67*0,95</t>
  </si>
  <si>
    <t>741410041</t>
  </si>
  <si>
    <t>Montáž vodič uzemňovací drát nebo lano D do 10 mm v městské zástavbě</t>
  </si>
  <si>
    <t>-157855745</t>
  </si>
  <si>
    <t>2*4+3*4</t>
  </si>
  <si>
    <t>17</t>
  </si>
  <si>
    <t>35442137</t>
  </si>
  <si>
    <t>drát D 10 mm nerez  (0,62kg/m)</t>
  </si>
  <si>
    <t>768023630</t>
  </si>
  <si>
    <t>20*0,62</t>
  </si>
  <si>
    <t>18</t>
  </si>
  <si>
    <t>741420022</t>
  </si>
  <si>
    <t>Montáž svorka hromosvodná se 3 a více šrouby</t>
  </si>
  <si>
    <t>482637335</t>
  </si>
  <si>
    <t>4+10+5</t>
  </si>
  <si>
    <t>19</t>
  </si>
  <si>
    <t>35442039</t>
  </si>
  <si>
    <t>svorka uzemnění nerez pro zemnící pásku</t>
  </si>
  <si>
    <t>-2105113374</t>
  </si>
  <si>
    <t>20</t>
  </si>
  <si>
    <t>35442040</t>
  </si>
  <si>
    <t>svorka uzemnění nerez pro zemnící pásku a drát</t>
  </si>
  <si>
    <t>-1137020924</t>
  </si>
  <si>
    <t>2*5</t>
  </si>
  <si>
    <t>35442035</t>
  </si>
  <si>
    <t>svorka uzemnění nerez zkušební, 62mm</t>
  </si>
  <si>
    <t>673886757</t>
  </si>
  <si>
    <t>22</t>
  </si>
  <si>
    <t>741420054</t>
  </si>
  <si>
    <t>Montáž vedení hromosvodné-tvarování prvku</t>
  </si>
  <si>
    <t>1530347727</t>
  </si>
  <si>
    <t>23</t>
  </si>
  <si>
    <t>741420083</t>
  </si>
  <si>
    <t>Montáž vedení hromosvodné-štítek k označení svodu</t>
  </si>
  <si>
    <t>-40494972</t>
  </si>
  <si>
    <t>3*2+2</t>
  </si>
  <si>
    <t>24</t>
  </si>
  <si>
    <t>35442115</t>
  </si>
  <si>
    <t>štítek plastový - uzemnění</t>
  </si>
  <si>
    <t>267523420</t>
  </si>
  <si>
    <t>25</t>
  </si>
  <si>
    <t>35442110</t>
  </si>
  <si>
    <t>štítek plastový - čísla svodů</t>
  </si>
  <si>
    <t>-53858203</t>
  </si>
  <si>
    <t>26</t>
  </si>
  <si>
    <t>741420085-R</t>
  </si>
  <si>
    <t>Montáž vedení hromosvodné-ochrana zemního spoje proti korozi, páskou/emulzí</t>
  </si>
  <si>
    <t>-2124494912</t>
  </si>
  <si>
    <t>4+10</t>
  </si>
  <si>
    <t>27</t>
  </si>
  <si>
    <t>999556130</t>
  </si>
  <si>
    <t xml:space="preserve">Protikorozní páska, B 100mm L 10m_x000D_
</t>
  </si>
  <si>
    <t>-1475710030</t>
  </si>
  <si>
    <t>28</t>
  </si>
  <si>
    <t>741811020-R</t>
  </si>
  <si>
    <t>Oživení rozvaděče s běžnou výstrojí</t>
  </si>
  <si>
    <t>-1377074291</t>
  </si>
  <si>
    <t>Poznámka k položce:_x000D_
zapojení RVO</t>
  </si>
  <si>
    <t>29</t>
  </si>
  <si>
    <t>998741201</t>
  </si>
  <si>
    <t>Přesun hmot procentní pro silnoproud v objektech v do 6 m</t>
  </si>
  <si>
    <t>%</t>
  </si>
  <si>
    <t>64902343</t>
  </si>
  <si>
    <t>30</t>
  </si>
  <si>
    <t>998741292</t>
  </si>
  <si>
    <t>Příplatek k přesunu hmot procentní 741 za zvětšený přesun do 100 m</t>
  </si>
  <si>
    <t>190736701</t>
  </si>
  <si>
    <t>31</t>
  </si>
  <si>
    <t>998741300</t>
  </si>
  <si>
    <t>Podružný materiál</t>
  </si>
  <si>
    <t>1920806321</t>
  </si>
  <si>
    <t>750</t>
  </si>
  <si>
    <t>Elektromontáže - rozváděče</t>
  </si>
  <si>
    <t>rozv. RVO</t>
  </si>
  <si>
    <t>rozváděč VO typu ALTIS 2</t>
  </si>
  <si>
    <t>-187685240</t>
  </si>
  <si>
    <t>Poznámka k položce:_x000D_
rozvaděč VO typu ALTIS 2 s vestavěným fakturačním měřením, splňujícím připojovací podmínky ČEZ Distribuce a.s., v provedení v pilíři. Součástí rozváděče RVO bude ovládání astrohodinami s předřazeným ovládáním soumrakovým čidlem a vestavěnou SPD T1 (DV M TNC 255)</t>
  </si>
  <si>
    <t>Práce a dodávky M</t>
  </si>
  <si>
    <t>21-M</t>
  </si>
  <si>
    <t>Elektromontáže</t>
  </si>
  <si>
    <t>33</t>
  </si>
  <si>
    <t>210050841</t>
  </si>
  <si>
    <t>Číslování sloupu barvou</t>
  </si>
  <si>
    <t>-1915674848</t>
  </si>
  <si>
    <t>34</t>
  </si>
  <si>
    <t>CLL.S6006AV0001L9K</t>
  </si>
  <si>
    <t>ředidlo olejo-syntetické k nanášení štětcem S 6006 9l</t>
  </si>
  <si>
    <t>128</t>
  </si>
  <si>
    <t>1689930029</t>
  </si>
  <si>
    <t>35</t>
  </si>
  <si>
    <t>24629037</t>
  </si>
  <si>
    <t>hmota nátěrová alkydová jednovrstvá antikorozní na kovy kovářská odstín 0199</t>
  </si>
  <si>
    <t>530322830</t>
  </si>
  <si>
    <t>36</t>
  </si>
  <si>
    <t>210120101</t>
  </si>
  <si>
    <t>Montáž pojistkových patron do 60 A se styčným kroužkem</t>
  </si>
  <si>
    <t>64</t>
  </si>
  <si>
    <t>-271356097</t>
  </si>
  <si>
    <t>37</t>
  </si>
  <si>
    <t>34523600</t>
  </si>
  <si>
    <t>kroužek styčný porcelánový E27 2510 4A až 10A</t>
  </si>
  <si>
    <t>335737394</t>
  </si>
  <si>
    <t>38</t>
  </si>
  <si>
    <t>34523415</t>
  </si>
  <si>
    <t>vložka pojistková E27 normální 2410 6A</t>
  </si>
  <si>
    <t>-760776695</t>
  </si>
  <si>
    <t>39</t>
  </si>
  <si>
    <t>210120102</t>
  </si>
  <si>
    <t>Montáž pojistkových patron nožových</t>
  </si>
  <si>
    <t>-602091829</t>
  </si>
  <si>
    <t>40</t>
  </si>
  <si>
    <t>35825228</t>
  </si>
  <si>
    <t>pojistka nožová 32A nízkoztrátová 3,10W, provedení normální, charakteristika gG</t>
  </si>
  <si>
    <t>-541019886</t>
  </si>
  <si>
    <t>41</t>
  </si>
  <si>
    <t>210191517</t>
  </si>
  <si>
    <t>Montáž skříní pojistkových tenkocementových rozpojovacích v pilíři SR 4.1, 8.1</t>
  </si>
  <si>
    <t>-1590119432</t>
  </si>
  <si>
    <t>Poznámka k položce:_x000D_
MTZ RVO</t>
  </si>
  <si>
    <t>42</t>
  </si>
  <si>
    <t>210191519</t>
  </si>
  <si>
    <t>Montáž konstrukce do základu pro uchycení skříní</t>
  </si>
  <si>
    <t>-539256350</t>
  </si>
  <si>
    <t>43</t>
  </si>
  <si>
    <t>210204002</t>
  </si>
  <si>
    <t>Montáž stožárů osvětlení parkových ocelových</t>
  </si>
  <si>
    <t>2062371344</t>
  </si>
  <si>
    <t>44</t>
  </si>
  <si>
    <t>M001</t>
  </si>
  <si>
    <t>sloup žárově zinkovaný dle ČSN EN ISO 1461, vyrobeném dle EN 40-S, výška nad zemí 3m, typu K3, s TPÚ po dvířka</t>
  </si>
  <si>
    <t>1197600535</t>
  </si>
  <si>
    <t>45</t>
  </si>
  <si>
    <t>210204011</t>
  </si>
  <si>
    <t>Montáž stožárů osvětlení ocelových samostatně stojících délky do 12 m</t>
  </si>
  <si>
    <t>11420634</t>
  </si>
  <si>
    <t>46</t>
  </si>
  <si>
    <t>M002</t>
  </si>
  <si>
    <t>sloup žárově zinkovaný dle ČSN EN ISO 1461, vyrobený dle EN 40-S, výška nad zemí 8m, typu K8, s TPÚ po dvířka</t>
  </si>
  <si>
    <t>-990708525</t>
  </si>
  <si>
    <t>47</t>
  </si>
  <si>
    <t>TPÚ001</t>
  </si>
  <si>
    <t>termoplastická úprava sloupů do dvířka</t>
  </si>
  <si>
    <t>256</t>
  </si>
  <si>
    <t>565628734</t>
  </si>
  <si>
    <t>48</t>
  </si>
  <si>
    <t>210204201</t>
  </si>
  <si>
    <t>Montáž elektrovýzbroje stožárů osvětlení 1 okruh</t>
  </si>
  <si>
    <t>-714935079</t>
  </si>
  <si>
    <t>49</t>
  </si>
  <si>
    <t>99967010045</t>
  </si>
  <si>
    <t>výzbroj stož.SR 721-27Z CU i AL</t>
  </si>
  <si>
    <t>ks</t>
  </si>
  <si>
    <t>-990303002</t>
  </si>
  <si>
    <t>50</t>
  </si>
  <si>
    <t>210812011</t>
  </si>
  <si>
    <t>Montáž kabel Cu plný kulatý do 1 kV 3x1,5 až 6 mm2 uložený volně nebo v liště (např. CYKY)</t>
  </si>
  <si>
    <t>-787194096</t>
  </si>
  <si>
    <t>2*3+8</t>
  </si>
  <si>
    <t>51</t>
  </si>
  <si>
    <t>34111036</t>
  </si>
  <si>
    <t>kabel instalační jádro Cu plné izolace PVC plášť PVC 450/750V (CYKY) 3x2,5mm2</t>
  </si>
  <si>
    <t>222297933</t>
  </si>
  <si>
    <t>14*1,15 'Přepočtené koeficientem množství</t>
  </si>
  <si>
    <t>52</t>
  </si>
  <si>
    <t>210812035</t>
  </si>
  <si>
    <t>Montáž kabel Cu plný kulatý do 1 kV 4x16 mm2 uložený volně nebo v liště (např. CYKY)</t>
  </si>
  <si>
    <t>2132975724</t>
  </si>
  <si>
    <t>25+52+2*5+5+5+2*5</t>
  </si>
  <si>
    <t>53</t>
  </si>
  <si>
    <t>34111080</t>
  </si>
  <si>
    <t>kabel instalační jádro Cu plné izolace PVC plášť PVC 450/750V (CYKY) 4x16mm2</t>
  </si>
  <si>
    <t>-158350988</t>
  </si>
  <si>
    <t>107*1,15 'Přepočtené koeficientem množství</t>
  </si>
  <si>
    <t>54</t>
  </si>
  <si>
    <t>PD</t>
  </si>
  <si>
    <t>Přesun dodávek</t>
  </si>
  <si>
    <t>-340671927</t>
  </si>
  <si>
    <t>55</t>
  </si>
  <si>
    <t>PM</t>
  </si>
  <si>
    <t>Přidružený materiál</t>
  </si>
  <si>
    <t>-1110357377</t>
  </si>
  <si>
    <t>56</t>
  </si>
  <si>
    <t>PPV</t>
  </si>
  <si>
    <t>Podíl přidružených výkonů</t>
  </si>
  <si>
    <t>-1291975163</t>
  </si>
  <si>
    <t>57</t>
  </si>
  <si>
    <t>ZV</t>
  </si>
  <si>
    <t>Zednické výpomoci</t>
  </si>
  <si>
    <t>286264007</t>
  </si>
  <si>
    <t>46-M</t>
  </si>
  <si>
    <t>Zemní práce při extr.mont.pracích</t>
  </si>
  <si>
    <t>58</t>
  </si>
  <si>
    <t>450000001-R</t>
  </si>
  <si>
    <t>Stožárové pouzdro - stožár sadový do 6m - komplet, vč. zabetonování</t>
  </si>
  <si>
    <t>232580527</t>
  </si>
  <si>
    <t>59</t>
  </si>
  <si>
    <t>450000002-R</t>
  </si>
  <si>
    <t>Stožárové pouzdro - stožár silniční do 12m - komplet, vč. zabetonování</t>
  </si>
  <si>
    <t>911326641</t>
  </si>
  <si>
    <t>60</t>
  </si>
  <si>
    <t>460010024</t>
  </si>
  <si>
    <t>Vytyčení trasy vedení kabelového podzemního v zastavěném prostoru</t>
  </si>
  <si>
    <t>km</t>
  </si>
  <si>
    <t>-1181700674</t>
  </si>
  <si>
    <t>61</t>
  </si>
  <si>
    <t>460010025</t>
  </si>
  <si>
    <t>Vytyčení trasy inženýrských sítí v zastavěném prostoru</t>
  </si>
  <si>
    <t>-1633566483</t>
  </si>
  <si>
    <t>62</t>
  </si>
  <si>
    <t>460021112</t>
  </si>
  <si>
    <t>Sejmutí ornice při elektromontážích ručně tl vrstvy do 25 cm</t>
  </si>
  <si>
    <t>m2</t>
  </si>
  <si>
    <t>-1244647840</t>
  </si>
  <si>
    <t>63</t>
  </si>
  <si>
    <t>460161682</t>
  </si>
  <si>
    <t>Hloubení kabelových rýh ručně š 80 cm hl 120 cm v hornině tř I skupiny 3</t>
  </si>
  <si>
    <t>-534075757</t>
  </si>
  <si>
    <t>Poznámka k položce:_x000D_
Nejmenší dovolená šířka výkopů se svislými stěnami, do kterých vstupují fyzické osoby, činí 0,8 m._x000D_
Srov. požadavek nařízení vlády č. 591/2006 Sb., Příloha č. 3, kapitola V. Zajištění stability stěn výkopů, bod 5.</t>
  </si>
  <si>
    <t>460341113</t>
  </si>
  <si>
    <t>Vodorovné přemístění horniny jakékoliv třídy dopravními prostředky při elektromontážích do 1000 m</t>
  </si>
  <si>
    <t>m3</t>
  </si>
  <si>
    <t>2132497029</t>
  </si>
  <si>
    <t>65</t>
  </si>
  <si>
    <t>460341121</t>
  </si>
  <si>
    <t>Příplatek k vodorovnému přemístění horniny dopravními prostředky při elektromontážích za každých dalších 1000 m</t>
  </si>
  <si>
    <t>-426842044</t>
  </si>
  <si>
    <t>19,48*15 'Přepočtené koeficientem množství</t>
  </si>
  <si>
    <t>66</t>
  </si>
  <si>
    <t>460361111</t>
  </si>
  <si>
    <t>Poplatek za uložení zeminy na skládce (skládkovné) kód odpadu 17 05 04</t>
  </si>
  <si>
    <t>t</t>
  </si>
  <si>
    <t>-1463929536</t>
  </si>
  <si>
    <t>67</t>
  </si>
  <si>
    <t>460371111</t>
  </si>
  <si>
    <t>Naložení výkopku při elektromontážích ručně z hornin třídy I skupiny 1 až 3</t>
  </si>
  <si>
    <t>-1662361312</t>
  </si>
  <si>
    <t>68</t>
  </si>
  <si>
    <t>460431512</t>
  </si>
  <si>
    <t>Zásyp kabelových rýh ručně se zhutněním š 65 cm hl 120 cm z horniny tř I skupiny 3</t>
  </si>
  <si>
    <t>1046010346</t>
  </si>
  <si>
    <t>69</t>
  </si>
  <si>
    <t>460481121</t>
  </si>
  <si>
    <t>Úprava pláně při elektromontážích v hornině třídy těžitelnosti I skupiny 3 bez zhutnění ručně</t>
  </si>
  <si>
    <t>-1876717660</t>
  </si>
  <si>
    <t>70</t>
  </si>
  <si>
    <t>460551112</t>
  </si>
  <si>
    <t>Rozprostření ornice při elektromotážích ručně tl vrstvy do 25 cm</t>
  </si>
  <si>
    <t>-1190248743</t>
  </si>
  <si>
    <t>71</t>
  </si>
  <si>
    <t>460581121</t>
  </si>
  <si>
    <t>Zatravnění včetně zalití vodou na rovině</t>
  </si>
  <si>
    <t>1039323720</t>
  </si>
  <si>
    <t>72</t>
  </si>
  <si>
    <t>460661114</t>
  </si>
  <si>
    <t>Kabelové lože z písku pro kabely nn bez zakrytí š do 80 cm</t>
  </si>
  <si>
    <t>-1548781872</t>
  </si>
  <si>
    <t>73</t>
  </si>
  <si>
    <t>460671114</t>
  </si>
  <si>
    <t>Výstražná fólie pro krytí kabelů šířky 40 cm</t>
  </si>
  <si>
    <t>-431806949</t>
  </si>
  <si>
    <t>62*2</t>
  </si>
  <si>
    <t>74</t>
  </si>
  <si>
    <t>973560546</t>
  </si>
  <si>
    <t>HZS</t>
  </si>
  <si>
    <t>Hodinové zúčtovací sazby</t>
  </si>
  <si>
    <t>75</t>
  </si>
  <si>
    <t>HZS2221.2</t>
  </si>
  <si>
    <t xml:space="preserve">Hodinová zúčtovací sazba elektrikář - stavební přípomoci </t>
  </si>
  <si>
    <t>512</t>
  </si>
  <si>
    <t>2018170584</t>
  </si>
  <si>
    <t>76</t>
  </si>
  <si>
    <t>HZS2221.3</t>
  </si>
  <si>
    <t>Hodinová zúčtovací sazba elektrikář  -  úklid pracoviště</t>
  </si>
  <si>
    <t>-662178886</t>
  </si>
  <si>
    <t>77</t>
  </si>
  <si>
    <t>HZS2222</t>
  </si>
  <si>
    <t>Hodinová zúčtovací sazba elektrikář odborný - spolupráce s ČEZ při napojování</t>
  </si>
  <si>
    <t>110056649</t>
  </si>
  <si>
    <t>78</t>
  </si>
  <si>
    <t>HZS2222.1</t>
  </si>
  <si>
    <t>Hodinová zúčtovací sazba elektrikář odborný - napojení na stávající elektroinstalaci</t>
  </si>
  <si>
    <t>-45457300</t>
  </si>
  <si>
    <t>79</t>
  </si>
  <si>
    <t>HZS2222.2</t>
  </si>
  <si>
    <t>Hodinová zúčtovací sazba elektrikář odborný - spolupráce s revizním technikem při revizi</t>
  </si>
  <si>
    <t>-1691899629</t>
  </si>
  <si>
    <t>80</t>
  </si>
  <si>
    <t>HZS2222.4</t>
  </si>
  <si>
    <t>Hodinová zúčtovací sazba elektrikář odborný - práce nespecifikované ceníkem</t>
  </si>
  <si>
    <t>1518930666</t>
  </si>
  <si>
    <t>81</t>
  </si>
  <si>
    <t>HZS4132</t>
  </si>
  <si>
    <t>Hodinová zúčtovací sazba jeřábník specialista</t>
  </si>
  <si>
    <t>275774315</t>
  </si>
  <si>
    <t>VRN</t>
  </si>
  <si>
    <t>Vedlejší rozpočtové náklady</t>
  </si>
  <si>
    <t>VRN1</t>
  </si>
  <si>
    <t>Průzkumné, geodetické a projektové práce</t>
  </si>
  <si>
    <t>82</t>
  </si>
  <si>
    <t>011464000</t>
  </si>
  <si>
    <t>Měření (monitoring) úrovně osvětlení</t>
  </si>
  <si>
    <t>soub</t>
  </si>
  <si>
    <t>1024</t>
  </si>
  <si>
    <t>1896797347</t>
  </si>
  <si>
    <t>83</t>
  </si>
  <si>
    <t>013254000</t>
  </si>
  <si>
    <t>Dokumentace skutečného provedení stavby</t>
  </si>
  <si>
    <t>915978016</t>
  </si>
  <si>
    <t>VRN6</t>
  </si>
  <si>
    <t>Územní vlivy</t>
  </si>
  <si>
    <t>84</t>
  </si>
  <si>
    <t>065002000</t>
  </si>
  <si>
    <t>Mimostaveništní doprava materiálů</t>
  </si>
  <si>
    <t>-1430844874</t>
  </si>
  <si>
    <t>VRN7</t>
  </si>
  <si>
    <t>Provozní vlivy</t>
  </si>
  <si>
    <t>85</t>
  </si>
  <si>
    <t>075103000</t>
  </si>
  <si>
    <t>Ochranná pásma elektrického vedení</t>
  </si>
  <si>
    <t>972436672</t>
  </si>
  <si>
    <t>VRN8</t>
  </si>
  <si>
    <t>Přesun stavebních kapacit</t>
  </si>
  <si>
    <t>86</t>
  </si>
  <si>
    <t>081103000</t>
  </si>
  <si>
    <t>Denní doprava pracovníků na pracoviště</t>
  </si>
  <si>
    <t>2056896634</t>
  </si>
  <si>
    <t>VRN9</t>
  </si>
  <si>
    <t>Ostatní náklady</t>
  </si>
  <si>
    <t>87</t>
  </si>
  <si>
    <t>091704003</t>
  </si>
  <si>
    <t>Ekologická likvidace odpadu (doprava + poplatky za uskladnění)</t>
  </si>
  <si>
    <t>1877004992</t>
  </si>
  <si>
    <t>88</t>
  </si>
  <si>
    <t>092103001</t>
  </si>
  <si>
    <t>Náklady na zkušební provoz</t>
  </si>
  <si>
    <t>1791593071</t>
  </si>
  <si>
    <t>89</t>
  </si>
  <si>
    <t>092203000</t>
  </si>
  <si>
    <t>Náklady na zaškolení</t>
  </si>
  <si>
    <t>358209200</t>
  </si>
  <si>
    <t>VRNT</t>
  </si>
  <si>
    <t>TEXT</t>
  </si>
  <si>
    <t>90</t>
  </si>
  <si>
    <t>094000001</t>
  </si>
  <si>
    <t>Zhotovitel provede kontrolu tohoto seznamu prací a dle své odbornosti provede jeho doplnění, popř. jeho úpravu tak, aby byl kompletní a obsahoval všechny položky pro kompletní realizaci díla</t>
  </si>
  <si>
    <t>text</t>
  </si>
  <si>
    <t>-251024234</t>
  </si>
  <si>
    <t>91</t>
  </si>
  <si>
    <t>094000001a</t>
  </si>
  <si>
    <t xml:space="preserve">Dle sdělení stavebníka nebudou při realizaci zohledněny žádné vícepráce, které nebudou vyvolány požadavkem stavebníka. </t>
  </si>
  <si>
    <t>-976295155</t>
  </si>
  <si>
    <t>92</t>
  </si>
  <si>
    <t>094000001b</t>
  </si>
  <si>
    <t xml:space="preserve">Potenciální zhotovitel proto provede před podáním nabídky prohlídku stavby a na základě své odbornosti přesně specifikuje cenovou nabídku prací a dodávek tak, aby obsahovala všechny náklady potřebné k realizaci stavby !!! </t>
  </si>
  <si>
    <t>2128685931</t>
  </si>
  <si>
    <t>93</t>
  </si>
  <si>
    <t>094000001c</t>
  </si>
  <si>
    <t>Na pozdější připomínky ze strany uchazeče nebude brán zřetel !!!</t>
  </si>
  <si>
    <t>-2019974791</t>
  </si>
  <si>
    <t>94</t>
  </si>
  <si>
    <t>094000001d</t>
  </si>
  <si>
    <t xml:space="preserve">Z titulu povinnosti odborné péče se u zhotovitele očekává znalost a splnění všech požadavků zde jmenovaných legislativních předpisů a technických norem ČSN a ČSN EN, byť by v této dokumentaci jejich jednotlivé požadavky nebyly přímo vypsány. </t>
  </si>
  <si>
    <t>-1028706268</t>
  </si>
  <si>
    <t>Poznámka k položce:_x000D_
Srov. § 5 odst. 1 a § 2912 odst. 2 zákona č. 89/2012 Sb., občanský zákoník, ve znění pozdějších předpisů.</t>
  </si>
  <si>
    <t>95</t>
  </si>
  <si>
    <t>094000001e</t>
  </si>
  <si>
    <t>Za jakékoli případné chybějící položky v cenové nabídce, které budou potřebné pro realizaci díla, plně odpovídá uchazeč. Souhlas s výše uvedeným vyjadřuje každý uchazeč případným podáním cenové nabídky.</t>
  </si>
  <si>
    <t>1035409683</t>
  </si>
  <si>
    <t>96</t>
  </si>
  <si>
    <t>094000002</t>
  </si>
  <si>
    <t>Doporučuji zejména délkové míry fakturovat dle skutečného provedení stavby. V tomto seznamu prací jsou délkové míry uvedeny jako orientační, dle výpisu nástavby AutoCad.</t>
  </si>
  <si>
    <t>2053273219</t>
  </si>
  <si>
    <t>97</t>
  </si>
  <si>
    <t>094000003</t>
  </si>
  <si>
    <t>Veškerá svítidla budou oceněna včetně světelných zdrojů a poplatků za recyklaci</t>
  </si>
  <si>
    <t>917647978</t>
  </si>
  <si>
    <t>98</t>
  </si>
  <si>
    <t>094000003a</t>
  </si>
  <si>
    <t xml:space="preserve">Návrhy osvětlení byly provedeny na základě výpočtů s konkrétními typy svítidel. </t>
  </si>
  <si>
    <t>703052788</t>
  </si>
  <si>
    <t>99</t>
  </si>
  <si>
    <t>094000003b</t>
  </si>
  <si>
    <t>Jelikož výpočty osvětlení nejsou univerzálně zaměnitelné a platí vždy a pouze s konkrétními použitými svítidly, musí být v rámci realizace buďto dodána svítidla, se kterými byly zpracovány přiložené výpočty osvětlení</t>
  </si>
  <si>
    <t>1631102023</t>
  </si>
  <si>
    <t>100</t>
  </si>
  <si>
    <t>094000003c</t>
  </si>
  <si>
    <t>anebo musí být předloženy k odsouhlasení výpočty osvětlení nové, aktualizované se zamýšlenými svítidly, přičemž výpočtové parametry řešených prostor musí být stejné, jako v původním výpočtu.</t>
  </si>
  <si>
    <t>-1856171353</t>
  </si>
  <si>
    <t>101</t>
  </si>
  <si>
    <t>094000004</t>
  </si>
  <si>
    <t xml:space="preserve">KONKRÉTNÍ MATERIÁLY A VÝROBKY UVEDNÉ V PROJEKTOVÉ DOKUMENTACI URČUJÍ SPECIFIKACI POŽADOVANÝCH FYZIKÁLNÍCH, TECHNICKÝCH, ESTETICKÝCH A KVALITATIVNÍCH VLASTNOSTÍ (VIZ. TECHNICKÉ LISTY VÝROBKŮ), 
JEŽ MUSÍ SPLŇOVAT I PŘÍPADNÉ ALTERNATIVY. </t>
  </si>
  <si>
    <t>-1544433969</t>
  </si>
  <si>
    <t>102</t>
  </si>
  <si>
    <t>094000005</t>
  </si>
  <si>
    <t xml:space="preserve">ZÁMĚNY MATERIÁLŮ A VÝROBKŮ JSOU AKCEPTOVATELNÉ ZA PŘEDPOKLADU, ŽE BUDOU TYTO VLASTNOSTI DODRŽENY BEZ VYVOLÁNÍ ZÁSADNÍ ZMĚNY V PROJEKTOVANÉM ŘEŠENÍ  </t>
  </si>
  <si>
    <t>-971001411</t>
  </si>
  <si>
    <t>103</t>
  </si>
  <si>
    <t>094000006</t>
  </si>
  <si>
    <t xml:space="preserve">PŘIPOUŠTÍ SE POUŽITÍ I JINÝCH, KVALITATIVNĚ A TECHNICKY OBDOBNÝCH ŘEŠENÍ.
ZÁMĚNY JE NUTNÉ KONZULTOVAT S PROJEKTANTEM A AUTOREM ARCHITEKTONICKÉHO NÁVRHU A INVESTOREM.
</t>
  </si>
  <si>
    <t>633285944</t>
  </si>
  <si>
    <t>104</t>
  </si>
  <si>
    <t>094000006.1</t>
  </si>
  <si>
    <t>Obchodní názvy uvedené u položek v rozpočtu, jsou výrobky na trhu běžné a slouží pouze k upřesnění požadovaného standardu.</t>
  </si>
  <si>
    <t>71375446</t>
  </si>
  <si>
    <t>105</t>
  </si>
  <si>
    <t>094000010</t>
  </si>
  <si>
    <t>Použité zkratky a popisy:</t>
  </si>
  <si>
    <t>-1249740616</t>
  </si>
  <si>
    <t>Poznámka k položce:_x000D_
xxxxxxx-R : R položka (mimo ceník ÚRS)_x000D_
MZT : montáž_x000D_
DMTZ (xxxxxx-D) : demontáž_x000D_
D+M : dodávka + montáž</t>
  </si>
  <si>
    <t>VRNT01</t>
  </si>
  <si>
    <t>Činnosti vyžádané po zhotoviteli projektové dokumentace</t>
  </si>
  <si>
    <t>106</t>
  </si>
  <si>
    <t>094000090</t>
  </si>
  <si>
    <t>Účast na kontrolních dnech stavby (KD) - pokud nebude smluvně stanoveno jinak:</t>
  </si>
  <si>
    <t>927151109</t>
  </si>
  <si>
    <t>Poznámka k položce:_x000D_
650,- Kč bez DPH zakaždou započatou hodinu. K této HZS bude připočten čas strávený dopravou na místo konání KD a náklady za dopravu.</t>
  </si>
  <si>
    <t>107</t>
  </si>
  <si>
    <t>094000091</t>
  </si>
  <si>
    <t>Koordinace postupu prací s ostatními profesemi a s požadavky investora:</t>
  </si>
  <si>
    <t>1021817757</t>
  </si>
  <si>
    <t>108</t>
  </si>
  <si>
    <t>094000092</t>
  </si>
  <si>
    <t>Případná poradenská a konzultační činnost projektanta:</t>
  </si>
  <si>
    <t>1184003100</t>
  </si>
  <si>
    <t>109</t>
  </si>
  <si>
    <t>094000093</t>
  </si>
  <si>
    <t>Zajištění dokumentace skutečného provedení (stupeň dokumentace DSPS), část elektro:</t>
  </si>
  <si>
    <t>-2087200740</t>
  </si>
  <si>
    <t>Poznámka k položce:_x000D_
V případě požadavku na provedení dokumentace stupně DSPS po autorovi dokumentace, bude účtována částka min.: 8.000,- Kč, bez DPH._x000D_
Částka obsahuje provedení dokumentace stupně DSPS + 3x vydání dokumentace tiskem + elektronicky._x000D_
K dokumentaci stupně DSPS je nutná plná součinnost se zhotovitelem díla, která bude vyžadována._x000D_
Dokumentaci stupně DSPS odsouhlasí zhotovitel díla.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</si>
</sst>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37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i/>
      <sz val="7"/>
      <color rgb="FF969696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6" fillId="0" borderId="0" applyNumberFormat="0" applyFill="0" applyBorder="0" applyAlignment="0" applyProtection="0"/>
  </cellStyleXfs>
  <cellXfs count="279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1" fillId="0" borderId="0" xfId="0" applyFont="1" applyAlignment="1" applyProtection="1">
      <alignment horizontal="left" vertical="center"/>
    </xf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left" vertical="top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0" fillId="0" borderId="0" xfId="0" applyFont="1" applyAlignment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5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1" fillId="0" borderId="3" xfId="0" applyFont="1" applyBorder="1" applyAlignment="1">
      <alignment vertical="center"/>
    </xf>
    <xf numFmtId="0" fontId="0" fillId="3" borderId="0" xfId="0" applyFont="1" applyFill="1" applyAlignment="1" applyProtection="1">
      <alignment vertical="center"/>
    </xf>
    <xf numFmtId="0" fontId="4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17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0" fillId="0" borderId="3" xfId="0" applyBorder="1" applyAlignment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3" xfId="0" applyFont="1" applyBorder="1" applyAlignment="1">
      <alignment vertical="center"/>
    </xf>
    <xf numFmtId="0" fontId="15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0" fillId="4" borderId="7" xfId="0" applyFont="1" applyFill="1" applyBorder="1" applyAlignment="1" applyProtection="1">
      <alignment vertical="center"/>
    </xf>
    <xf numFmtId="0" fontId="20" fillId="4" borderId="0" xfId="0" applyFont="1" applyFill="1" applyAlignment="1" applyProtection="1">
      <alignment horizontal="center" vertical="center"/>
    </xf>
    <xf numFmtId="0" fontId="21" fillId="0" borderId="16" xfId="0" applyFont="1" applyBorder="1" applyAlignment="1" applyProtection="1">
      <alignment horizontal="center" vertical="center" wrapText="1"/>
    </xf>
    <xf numFmtId="0" fontId="21" fillId="0" borderId="17" xfId="0" applyFont="1" applyBorder="1" applyAlignment="1" applyProtection="1">
      <alignment horizontal="center" vertical="center" wrapText="1"/>
    </xf>
    <xf numFmtId="0" fontId="21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2" fillId="0" borderId="0" xfId="0" applyFont="1" applyAlignment="1" applyProtection="1">
      <alignment horizontal="left" vertical="center"/>
    </xf>
    <xf numFmtId="0" fontId="22" fillId="0" borderId="0" xfId="0" applyFont="1" applyAlignment="1" applyProtection="1">
      <alignment vertical="center"/>
    </xf>
    <xf numFmtId="4" fontId="22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13" fillId="0" borderId="14" xfId="0" applyNumberFormat="1" applyFont="1" applyBorder="1" applyAlignment="1" applyProtection="1">
      <alignment horizontal="right" vertical="center"/>
    </xf>
    <xf numFmtId="4" fontId="13" fillId="0" borderId="0" xfId="0" applyNumberFormat="1" applyFont="1" applyBorder="1" applyAlignment="1" applyProtection="1">
      <alignment horizontal="right" vertical="center"/>
    </xf>
    <xf numFmtId="4" fontId="18" fillId="0" borderId="0" xfId="0" applyNumberFormat="1" applyFont="1" applyBorder="1" applyAlignment="1" applyProtection="1">
      <alignment vertical="center"/>
    </xf>
    <xf numFmtId="166" fontId="18" fillId="0" borderId="0" xfId="0" applyNumberFormat="1" applyFont="1" applyBorder="1" applyAlignment="1" applyProtection="1">
      <alignment vertical="center"/>
    </xf>
    <xf numFmtId="4" fontId="18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4" fillId="0" borderId="0" xfId="1" applyFont="1" applyAlignment="1">
      <alignment horizontal="center" vertical="center"/>
    </xf>
    <xf numFmtId="0" fontId="5" fillId="0" borderId="3" xfId="0" applyFont="1" applyBorder="1" applyAlignment="1" applyProtection="1">
      <alignment vertical="center"/>
    </xf>
    <xf numFmtId="0" fontId="25" fillId="0" borderId="0" xfId="0" applyFont="1" applyAlignment="1" applyProtection="1">
      <alignment vertical="center"/>
    </xf>
    <xf numFmtId="0" fontId="26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27" fillId="0" borderId="19" xfId="0" applyNumberFormat="1" applyFont="1" applyBorder="1" applyAlignment="1" applyProtection="1">
      <alignment vertical="center"/>
    </xf>
    <xf numFmtId="4" fontId="27" fillId="0" borderId="20" xfId="0" applyNumberFormat="1" applyFont="1" applyBorder="1" applyAlignment="1" applyProtection="1">
      <alignment vertical="center"/>
    </xf>
    <xf numFmtId="166" fontId="27" fillId="0" borderId="20" xfId="0" applyNumberFormat="1" applyFont="1" applyBorder="1" applyAlignment="1" applyProtection="1">
      <alignment vertical="center"/>
    </xf>
    <xf numFmtId="4" fontId="27" fillId="0" borderId="21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11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>
      <alignment vertical="center"/>
    </xf>
    <xf numFmtId="4" fontId="1" fillId="0" borderId="0" xfId="0" applyNumberFormat="1" applyFont="1" applyAlignment="1">
      <alignment vertical="center"/>
    </xf>
    <xf numFmtId="0" fontId="15" fillId="0" borderId="0" xfId="0" applyFont="1" applyAlignment="1">
      <alignment horizontal="left" vertical="center"/>
    </xf>
    <xf numFmtId="4" fontId="22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19" fillId="0" borderId="0" xfId="0" applyFont="1" applyAlignment="1">
      <alignment horizontal="left"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7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0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0" fillId="4" borderId="0" xfId="0" applyFont="1" applyFill="1" applyAlignment="1" applyProtection="1">
      <alignment horizontal="right" vertical="center"/>
    </xf>
    <xf numFmtId="0" fontId="29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4" fontId="7" fillId="0" borderId="20" xfId="0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20" fillId="4" borderId="16" xfId="0" applyFont="1" applyFill="1" applyBorder="1" applyAlignment="1" applyProtection="1">
      <alignment horizontal="center" vertical="center" wrapText="1"/>
    </xf>
    <xf numFmtId="0" fontId="20" fillId="4" borderId="17" xfId="0" applyFont="1" applyFill="1" applyBorder="1" applyAlignment="1" applyProtection="1">
      <alignment horizontal="center" vertical="center" wrapText="1"/>
    </xf>
    <xf numFmtId="0" fontId="20" fillId="4" borderId="18" xfId="0" applyFont="1" applyFill="1" applyBorder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2" fillId="0" borderId="0" xfId="0" applyNumberFormat="1" applyFont="1" applyAlignment="1" applyProtection="1"/>
    <xf numFmtId="0" fontId="0" fillId="0" borderId="12" xfId="0" applyBorder="1" applyAlignment="1" applyProtection="1">
      <alignment vertical="center"/>
    </xf>
    <xf numFmtId="4" fontId="30" fillId="0" borderId="12" xfId="0" applyNumberFormat="1" applyFont="1" applyBorder="1" applyAlignment="1" applyProtection="1"/>
    <xf numFmtId="166" fontId="30" fillId="0" borderId="12" xfId="0" applyNumberFormat="1" applyFont="1" applyBorder="1" applyAlignment="1" applyProtection="1"/>
    <xf numFmtId="166" fontId="30" fillId="0" borderId="13" xfId="0" applyNumberFormat="1" applyFont="1" applyBorder="1" applyAlignment="1" applyProtection="1"/>
    <xf numFmtId="4" fontId="31" fillId="0" borderId="0" xfId="0" applyNumberFormat="1" applyFont="1" applyAlignment="1">
      <alignment vertical="center"/>
    </xf>
    <xf numFmtId="0" fontId="8" fillId="0" borderId="3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3" xfId="0" applyFont="1" applyBorder="1" applyAlignment="1"/>
    <xf numFmtId="0" fontId="8" fillId="0" borderId="14" xfId="0" applyFont="1" applyBorder="1" applyAlignment="1" applyProtection="1"/>
    <xf numFmtId="0" fontId="8" fillId="0" borderId="0" xfId="0" applyFont="1" applyBorder="1" applyAlignment="1" applyProtection="1"/>
    <xf numFmtId="4" fontId="8" fillId="0" borderId="0" xfId="0" applyNumberFormat="1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5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0" fillId="0" borderId="22" xfId="0" applyFont="1" applyBorder="1" applyAlignment="1" applyProtection="1">
      <alignment horizontal="center" vertical="center"/>
    </xf>
    <xf numFmtId="49" fontId="20" fillId="0" borderId="22" xfId="0" applyNumberFormat="1" applyFont="1" applyBorder="1" applyAlignment="1" applyProtection="1">
      <alignment horizontal="left" vertical="center" wrapText="1"/>
    </xf>
    <xf numFmtId="0" fontId="20" fillId="0" borderId="22" xfId="0" applyFont="1" applyBorder="1" applyAlignment="1" applyProtection="1">
      <alignment horizontal="left" vertical="center" wrapText="1"/>
    </xf>
    <xf numFmtId="0" fontId="20" fillId="0" borderId="22" xfId="0" applyFont="1" applyBorder="1" applyAlignment="1" applyProtection="1">
      <alignment horizontal="center" vertical="center" wrapText="1"/>
    </xf>
    <xf numFmtId="167" fontId="20" fillId="0" borderId="22" xfId="0" applyNumberFormat="1" applyFont="1" applyBorder="1" applyAlignment="1" applyProtection="1">
      <alignment vertical="center"/>
    </xf>
    <xf numFmtId="4" fontId="20" fillId="2" borderId="22" xfId="0" applyNumberFormat="1" applyFont="1" applyFill="1" applyBorder="1" applyAlignment="1" applyProtection="1">
      <alignment vertical="center"/>
      <protection locked="0"/>
    </xf>
    <xf numFmtId="4" fontId="20" fillId="0" borderId="22" xfId="0" applyNumberFormat="1" applyFont="1" applyBorder="1" applyAlignment="1" applyProtection="1">
      <alignment vertical="center"/>
    </xf>
    <xf numFmtId="0" fontId="21" fillId="2" borderId="14" xfId="0" applyFont="1" applyFill="1" applyBorder="1" applyAlignment="1" applyProtection="1">
      <alignment horizontal="left" vertical="center"/>
      <protection locked="0"/>
    </xf>
    <xf numFmtId="0" fontId="21" fillId="0" borderId="0" xfId="0" applyFont="1" applyBorder="1" applyAlignment="1" applyProtection="1">
      <alignment horizontal="center" vertical="center"/>
    </xf>
    <xf numFmtId="4" fontId="21" fillId="0" borderId="0" xfId="0" applyNumberFormat="1" applyFont="1" applyBorder="1" applyAlignment="1" applyProtection="1">
      <alignment vertical="center"/>
    </xf>
    <xf numFmtId="166" fontId="21" fillId="0" borderId="0" xfId="0" applyNumberFormat="1" applyFont="1" applyBorder="1" applyAlignment="1" applyProtection="1">
      <alignment vertical="center"/>
    </xf>
    <xf numFmtId="166" fontId="21" fillId="0" borderId="15" xfId="0" applyNumberFormat="1" applyFont="1" applyBorder="1" applyAlignment="1" applyProtection="1">
      <alignment vertical="center"/>
    </xf>
    <xf numFmtId="0" fontId="20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9" fillId="0" borderId="3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32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167" fontId="9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3" xfId="0" applyFont="1" applyBorder="1" applyAlignment="1">
      <alignment vertical="center"/>
    </xf>
    <xf numFmtId="0" fontId="9" fillId="0" borderId="14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33" fillId="0" borderId="22" xfId="0" applyFont="1" applyBorder="1" applyAlignment="1" applyProtection="1">
      <alignment horizontal="center" vertical="center"/>
    </xf>
    <xf numFmtId="49" fontId="33" fillId="0" borderId="22" xfId="0" applyNumberFormat="1" applyFont="1" applyBorder="1" applyAlignment="1" applyProtection="1">
      <alignment horizontal="left" vertical="center" wrapText="1"/>
    </xf>
    <xf numFmtId="0" fontId="33" fillId="0" borderId="22" xfId="0" applyFont="1" applyBorder="1" applyAlignment="1" applyProtection="1">
      <alignment horizontal="left" vertical="center" wrapText="1"/>
    </xf>
    <xf numFmtId="0" fontId="33" fillId="0" borderId="22" xfId="0" applyFont="1" applyBorder="1" applyAlignment="1" applyProtection="1">
      <alignment horizontal="center" vertical="center" wrapText="1"/>
    </xf>
    <xf numFmtId="167" fontId="33" fillId="0" borderId="22" xfId="0" applyNumberFormat="1" applyFont="1" applyBorder="1" applyAlignment="1" applyProtection="1">
      <alignment vertical="center"/>
    </xf>
    <xf numFmtId="4" fontId="33" fillId="2" borderId="22" xfId="0" applyNumberFormat="1" applyFont="1" applyFill="1" applyBorder="1" applyAlignment="1" applyProtection="1">
      <alignment vertical="center"/>
      <protection locked="0"/>
    </xf>
    <xf numFmtId="0" fontId="34" fillId="0" borderId="22" xfId="0" applyFont="1" applyBorder="1" applyAlignment="1" applyProtection="1">
      <alignment vertical="center"/>
    </xf>
    <xf numFmtId="4" fontId="33" fillId="0" borderId="22" xfId="0" applyNumberFormat="1" applyFont="1" applyBorder="1" applyAlignment="1" applyProtection="1">
      <alignment vertical="center"/>
    </xf>
    <xf numFmtId="0" fontId="34" fillId="0" borderId="3" xfId="0" applyFont="1" applyBorder="1" applyAlignment="1">
      <alignment vertical="center"/>
    </xf>
    <xf numFmtId="0" fontId="33" fillId="2" borderId="14" xfId="0" applyFont="1" applyFill="1" applyBorder="1" applyAlignment="1" applyProtection="1">
      <alignment horizontal="left" vertical="center"/>
      <protection locked="0"/>
    </xf>
    <xf numFmtId="0" fontId="35" fillId="0" borderId="0" xfId="0" applyFont="1" applyAlignment="1" applyProtection="1">
      <alignment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4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167" fontId="20" fillId="2" borderId="22" xfId="0" applyNumberFormat="1" applyFont="1" applyFill="1" applyBorder="1" applyAlignment="1" applyProtection="1">
      <alignment vertical="center"/>
      <protection locked="0"/>
    </xf>
    <xf numFmtId="0" fontId="0" fillId="0" borderId="19" xfId="0" applyFont="1" applyBorder="1" applyAlignment="1" applyProtection="1">
      <alignment vertical="center"/>
    </xf>
    <xf numFmtId="0" fontId="0" fillId="0" borderId="20" xfId="0" applyBorder="1" applyAlignment="1" applyProtection="1">
      <alignment vertical="center"/>
    </xf>
    <xf numFmtId="0" fontId="0" fillId="0" borderId="20" xfId="0" applyFont="1" applyBorder="1" applyAlignment="1" applyProtection="1">
      <alignment vertical="center"/>
    </xf>
    <xf numFmtId="0" fontId="0" fillId="0" borderId="21" xfId="0" applyFont="1" applyBorder="1" applyAlignment="1" applyProtection="1">
      <alignment vertical="center"/>
    </xf>
    <xf numFmtId="0" fontId="14" fillId="0" borderId="0" xfId="0" applyFont="1" applyAlignment="1">
      <alignment horizontal="left" vertical="top" wrapText="1"/>
    </xf>
    <xf numFmtId="0" fontId="14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2" fillId="0" borderId="0" xfId="0" applyFont="1" applyAlignment="1" applyProtection="1">
      <alignment horizontal="left" vertical="center"/>
    </xf>
    <xf numFmtId="0" fontId="0" fillId="0" borderId="0" xfId="0" applyProtection="1"/>
    <xf numFmtId="0" fontId="3" fillId="0" borderId="0" xfId="0" applyFont="1" applyAlignment="1" applyProtection="1">
      <alignment horizontal="left" vertical="top" wrapText="1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4" fontId="15" fillId="0" borderId="5" xfId="0" applyNumberFormat="1" applyFont="1" applyBorder="1" applyAlignment="1" applyProtection="1">
      <alignment vertical="center"/>
    </xf>
    <xf numFmtId="0" fontId="0" fillId="0" borderId="5" xfId="0" applyFont="1" applyBorder="1" applyAlignment="1" applyProtection="1">
      <alignment vertical="center"/>
    </xf>
    <xf numFmtId="0" fontId="1" fillId="0" borderId="0" xfId="0" applyFont="1" applyAlignment="1" applyProtection="1">
      <alignment horizontal="right" vertical="center"/>
    </xf>
    <xf numFmtId="4" fontId="16" fillId="0" borderId="0" xfId="0" applyNumberFormat="1" applyFont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0" fontId="4" fillId="3" borderId="7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4" fontId="4" fillId="3" borderId="7" xfId="0" applyNumberFormat="1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vertical="center"/>
    </xf>
    <xf numFmtId="0" fontId="18" fillId="0" borderId="11" xfId="0" applyFont="1" applyBorder="1" applyAlignment="1">
      <alignment horizontal="center" vertical="center"/>
    </xf>
    <xf numFmtId="0" fontId="18" fillId="0" borderId="12" xfId="0" applyFont="1" applyBorder="1" applyAlignment="1">
      <alignment horizontal="left" vertical="center"/>
    </xf>
    <xf numFmtId="0" fontId="19" fillId="0" borderId="14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19" fillId="0" borderId="14" xfId="0" applyFont="1" applyBorder="1" applyAlignment="1" applyProtection="1">
      <alignment horizontal="left" vertical="center"/>
    </xf>
    <xf numFmtId="0" fontId="19" fillId="0" borderId="0" xfId="0" applyFont="1" applyBorder="1" applyAlignment="1" applyProtection="1">
      <alignment horizontal="left" vertical="center"/>
    </xf>
    <xf numFmtId="0" fontId="20" fillId="4" borderId="6" xfId="0" applyFont="1" applyFill="1" applyBorder="1" applyAlignment="1" applyProtection="1">
      <alignment horizontal="center" vertical="center"/>
    </xf>
    <xf numFmtId="0" fontId="20" fillId="4" borderId="7" xfId="0" applyFont="1" applyFill="1" applyBorder="1" applyAlignment="1" applyProtection="1">
      <alignment horizontal="left" vertical="center"/>
    </xf>
    <xf numFmtId="0" fontId="20" fillId="4" borderId="7" xfId="0" applyFont="1" applyFill="1" applyBorder="1" applyAlignment="1" applyProtection="1">
      <alignment horizontal="center" vertical="center"/>
    </xf>
    <xf numFmtId="0" fontId="20" fillId="4" borderId="7" xfId="0" applyFont="1" applyFill="1" applyBorder="1" applyAlignment="1" applyProtection="1">
      <alignment horizontal="right" vertical="center"/>
    </xf>
    <xf numFmtId="0" fontId="20" fillId="4" borderId="8" xfId="0" applyFont="1" applyFill="1" applyBorder="1" applyAlignment="1" applyProtection="1">
      <alignment horizontal="left" vertical="center"/>
    </xf>
    <xf numFmtId="4" fontId="26" fillId="0" borderId="0" xfId="0" applyNumberFormat="1" applyFont="1" applyAlignment="1" applyProtection="1">
      <alignment vertical="center"/>
    </xf>
    <xf numFmtId="0" fontId="26" fillId="0" borderId="0" xfId="0" applyFont="1" applyAlignment="1" applyProtection="1">
      <alignment vertical="center"/>
    </xf>
    <xf numFmtId="0" fontId="25" fillId="0" borderId="0" xfId="0" applyFont="1" applyAlignment="1" applyProtection="1">
      <alignment horizontal="left" vertical="center" wrapText="1"/>
    </xf>
    <xf numFmtId="4" fontId="22" fillId="0" borderId="0" xfId="0" applyNumberFormat="1" applyFont="1" applyAlignment="1" applyProtection="1">
      <alignment horizontal="right" vertical="center"/>
    </xf>
    <xf numFmtId="4" fontId="22" fillId="0" borderId="0" xfId="0" applyNumberFormat="1" applyFont="1" applyAlignment="1" applyProtection="1">
      <alignment vertical="center"/>
    </xf>
    <xf numFmtId="0" fontId="0" fillId="0" borderId="0" xfId="0"/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/>
    </xf>
    <xf numFmtId="0" fontId="2" fillId="2" borderId="0" xfId="0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1" fillId="0" borderId="0" xfId="0" applyFont="1" applyAlignment="1" applyProtection="1">
      <alignment horizontal="left" vertical="center" wrapText="1"/>
    </xf>
    <xf numFmtId="0" fontId="1" fillId="0" borderId="0" xfId="0" applyFont="1" applyAlignment="1" applyProtection="1">
      <alignment horizontal="left" vertical="center"/>
    </xf>
    <xf numFmtId="0" fontId="0" fillId="0" borderId="0" xfId="0" applyFont="1" applyAlignment="1" applyProtection="1">
      <alignment vertical="center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97"/>
  <sheetViews>
    <sheetView showGridLines="0" tabSelected="1" workbookViewId="0"/>
  </sheetViews>
  <sheetFormatPr defaultRowHeight="15"/>
  <cols>
    <col min="1" max="1" width="8.33203125" style="1" customWidth="1"/>
    <col min="2" max="2" width="1.6640625" style="1" customWidth="1"/>
    <col min="3" max="3" width="4.1640625" style="1" customWidth="1"/>
    <col min="4" max="33" width="2.6640625" style="1" customWidth="1"/>
    <col min="34" max="34" width="3.33203125" style="1" customWidth="1"/>
    <col min="35" max="35" width="31.6640625" style="1" customWidth="1"/>
    <col min="36" max="37" width="2.5" style="1" customWidth="1"/>
    <col min="38" max="38" width="8.33203125" style="1" customWidth="1"/>
    <col min="39" max="39" width="3.33203125" style="1" customWidth="1"/>
    <col min="40" max="40" width="13.33203125" style="1" customWidth="1"/>
    <col min="41" max="41" width="7.5" style="1" customWidth="1"/>
    <col min="42" max="42" width="4.1640625" style="1" customWidth="1"/>
    <col min="43" max="43" width="15.6640625" style="1" hidden="1" customWidth="1"/>
    <col min="44" max="44" width="13.6640625" style="1" customWidth="1"/>
    <col min="45" max="49" width="25.83203125" style="1" hidden="1" customWidth="1"/>
    <col min="50" max="51" width="21.6640625" style="1" hidden="1" customWidth="1"/>
    <col min="52" max="53" width="25" style="1" hidden="1" customWidth="1"/>
    <col min="54" max="54" width="21.6640625" style="1" hidden="1" customWidth="1"/>
    <col min="55" max="55" width="19.1640625" style="1" hidden="1" customWidth="1"/>
    <col min="56" max="56" width="25" style="1" hidden="1" customWidth="1"/>
    <col min="57" max="57" width="21.6640625" style="1" hidden="1" customWidth="1"/>
    <col min="58" max="58" width="19.1640625" style="1" hidden="1" customWidth="1"/>
    <col min="59" max="59" width="66.5" style="1" customWidth="1"/>
    <col min="71" max="91" width="9.33203125" style="1" hidden="1"/>
  </cols>
  <sheetData>
    <row r="1" spans="1:74" ht="11.25">
      <c r="A1" s="14" t="s">
        <v>0</v>
      </c>
      <c r="AZ1" s="14" t="s">
        <v>1</v>
      </c>
      <c r="BA1" s="14" t="s">
        <v>2</v>
      </c>
      <c r="BB1" s="14" t="s">
        <v>3</v>
      </c>
      <c r="BT1" s="14" t="s">
        <v>4</v>
      </c>
      <c r="BU1" s="14" t="s">
        <v>5</v>
      </c>
      <c r="BV1" s="14" t="s">
        <v>6</v>
      </c>
    </row>
    <row r="2" spans="1:74" s="1" customFormat="1" ht="36.950000000000003" customHeight="1">
      <c r="AR2" s="268"/>
      <c r="AS2" s="268"/>
      <c r="AT2" s="268"/>
      <c r="AU2" s="268"/>
      <c r="AV2" s="268"/>
      <c r="AW2" s="268"/>
      <c r="AX2" s="268"/>
      <c r="AY2" s="268"/>
      <c r="AZ2" s="268"/>
      <c r="BA2" s="268"/>
      <c r="BB2" s="268"/>
      <c r="BC2" s="268"/>
      <c r="BD2" s="268"/>
      <c r="BE2" s="268"/>
      <c r="BF2" s="268"/>
      <c r="BG2" s="268"/>
      <c r="BS2" s="15" t="s">
        <v>7</v>
      </c>
      <c r="BT2" s="15" t="s">
        <v>8</v>
      </c>
    </row>
    <row r="3" spans="1:74" s="1" customFormat="1" ht="6.95" customHeight="1">
      <c r="B3" s="16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8"/>
      <c r="BS3" s="15" t="s">
        <v>7</v>
      </c>
      <c r="BT3" s="15" t="s">
        <v>9</v>
      </c>
    </row>
    <row r="4" spans="1:74" s="1" customFormat="1" ht="24.95" customHeight="1">
      <c r="B4" s="19"/>
      <c r="C4" s="20"/>
      <c r="D4" s="21" t="s">
        <v>10</v>
      </c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18"/>
      <c r="AS4" s="22" t="s">
        <v>11</v>
      </c>
      <c r="BG4" s="23" t="s">
        <v>12</v>
      </c>
      <c r="BS4" s="15" t="s">
        <v>13</v>
      </c>
    </row>
    <row r="5" spans="1:74" s="1" customFormat="1" ht="12" customHeight="1">
      <c r="B5" s="19"/>
      <c r="C5" s="20"/>
      <c r="D5" s="24" t="s">
        <v>14</v>
      </c>
      <c r="E5" s="20"/>
      <c r="F5" s="20"/>
      <c r="G5" s="20"/>
      <c r="H5" s="20"/>
      <c r="I5" s="20"/>
      <c r="J5" s="20"/>
      <c r="K5" s="231" t="s">
        <v>15</v>
      </c>
      <c r="L5" s="232"/>
      <c r="M5" s="232"/>
      <c r="N5" s="232"/>
      <c r="O5" s="232"/>
      <c r="P5" s="232"/>
      <c r="Q5" s="232"/>
      <c r="R5" s="232"/>
      <c r="S5" s="232"/>
      <c r="T5" s="232"/>
      <c r="U5" s="232"/>
      <c r="V5" s="232"/>
      <c r="W5" s="232"/>
      <c r="X5" s="232"/>
      <c r="Y5" s="232"/>
      <c r="Z5" s="232"/>
      <c r="AA5" s="232"/>
      <c r="AB5" s="232"/>
      <c r="AC5" s="232"/>
      <c r="AD5" s="232"/>
      <c r="AE5" s="232"/>
      <c r="AF5" s="232"/>
      <c r="AG5" s="232"/>
      <c r="AH5" s="232"/>
      <c r="AI5" s="232"/>
      <c r="AJ5" s="232"/>
      <c r="AK5" s="232"/>
      <c r="AL5" s="232"/>
      <c r="AM5" s="232"/>
      <c r="AN5" s="232"/>
      <c r="AO5" s="232"/>
      <c r="AP5" s="20"/>
      <c r="AQ5" s="20"/>
      <c r="AR5" s="18"/>
      <c r="BG5" s="228" t="s">
        <v>16</v>
      </c>
      <c r="BS5" s="15" t="s">
        <v>7</v>
      </c>
    </row>
    <row r="6" spans="1:74" s="1" customFormat="1" ht="36.950000000000003" customHeight="1">
      <c r="B6" s="19"/>
      <c r="C6" s="20"/>
      <c r="D6" s="26" t="s">
        <v>17</v>
      </c>
      <c r="E6" s="20"/>
      <c r="F6" s="20"/>
      <c r="G6" s="20"/>
      <c r="H6" s="20"/>
      <c r="I6" s="20"/>
      <c r="J6" s="20"/>
      <c r="K6" s="233" t="s">
        <v>18</v>
      </c>
      <c r="L6" s="232"/>
      <c r="M6" s="232"/>
      <c r="N6" s="232"/>
      <c r="O6" s="232"/>
      <c r="P6" s="232"/>
      <c r="Q6" s="232"/>
      <c r="R6" s="232"/>
      <c r="S6" s="232"/>
      <c r="T6" s="232"/>
      <c r="U6" s="232"/>
      <c r="V6" s="232"/>
      <c r="W6" s="232"/>
      <c r="X6" s="232"/>
      <c r="Y6" s="232"/>
      <c r="Z6" s="232"/>
      <c r="AA6" s="232"/>
      <c r="AB6" s="232"/>
      <c r="AC6" s="232"/>
      <c r="AD6" s="232"/>
      <c r="AE6" s="232"/>
      <c r="AF6" s="232"/>
      <c r="AG6" s="232"/>
      <c r="AH6" s="232"/>
      <c r="AI6" s="232"/>
      <c r="AJ6" s="232"/>
      <c r="AK6" s="232"/>
      <c r="AL6" s="232"/>
      <c r="AM6" s="232"/>
      <c r="AN6" s="232"/>
      <c r="AO6" s="232"/>
      <c r="AP6" s="20"/>
      <c r="AQ6" s="20"/>
      <c r="AR6" s="18"/>
      <c r="BG6" s="229"/>
      <c r="BS6" s="15" t="s">
        <v>7</v>
      </c>
    </row>
    <row r="7" spans="1:74" s="1" customFormat="1" ht="12" customHeight="1">
      <c r="B7" s="19"/>
      <c r="C7" s="20"/>
      <c r="D7" s="27" t="s">
        <v>19</v>
      </c>
      <c r="E7" s="20"/>
      <c r="F7" s="20"/>
      <c r="G7" s="20"/>
      <c r="H7" s="20"/>
      <c r="I7" s="20"/>
      <c r="J7" s="20"/>
      <c r="K7" s="25" t="s">
        <v>1</v>
      </c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7" t="s">
        <v>20</v>
      </c>
      <c r="AL7" s="20"/>
      <c r="AM7" s="20"/>
      <c r="AN7" s="25" t="s">
        <v>1</v>
      </c>
      <c r="AO7" s="20"/>
      <c r="AP7" s="20"/>
      <c r="AQ7" s="20"/>
      <c r="AR7" s="18"/>
      <c r="BG7" s="229"/>
      <c r="BS7" s="15" t="s">
        <v>7</v>
      </c>
    </row>
    <row r="8" spans="1:74" s="1" customFormat="1" ht="12" customHeight="1">
      <c r="B8" s="19"/>
      <c r="C8" s="20"/>
      <c r="D8" s="27" t="s">
        <v>21</v>
      </c>
      <c r="E8" s="20"/>
      <c r="F8" s="20"/>
      <c r="G8" s="20"/>
      <c r="H8" s="20"/>
      <c r="I8" s="20"/>
      <c r="J8" s="20"/>
      <c r="K8" s="25" t="s">
        <v>22</v>
      </c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7" t="s">
        <v>23</v>
      </c>
      <c r="AL8" s="20"/>
      <c r="AM8" s="20"/>
      <c r="AN8" s="28" t="s">
        <v>24</v>
      </c>
      <c r="AO8" s="20"/>
      <c r="AP8" s="20"/>
      <c r="AQ8" s="20"/>
      <c r="AR8" s="18"/>
      <c r="BG8" s="229"/>
      <c r="BS8" s="15" t="s">
        <v>7</v>
      </c>
    </row>
    <row r="9" spans="1:74" s="1" customFormat="1" ht="14.45" customHeight="1">
      <c r="B9" s="19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18"/>
      <c r="BG9" s="229"/>
      <c r="BS9" s="15" t="s">
        <v>7</v>
      </c>
    </row>
    <row r="10" spans="1:74" s="1" customFormat="1" ht="12" customHeight="1">
      <c r="B10" s="19"/>
      <c r="C10" s="20"/>
      <c r="D10" s="27" t="s">
        <v>25</v>
      </c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7" t="s">
        <v>26</v>
      </c>
      <c r="AL10" s="20"/>
      <c r="AM10" s="20"/>
      <c r="AN10" s="25" t="s">
        <v>27</v>
      </c>
      <c r="AO10" s="20"/>
      <c r="AP10" s="20"/>
      <c r="AQ10" s="20"/>
      <c r="AR10" s="18"/>
      <c r="BG10" s="229"/>
      <c r="BS10" s="15" t="s">
        <v>7</v>
      </c>
    </row>
    <row r="11" spans="1:74" s="1" customFormat="1" ht="18.399999999999999" customHeight="1">
      <c r="B11" s="19"/>
      <c r="C11" s="20"/>
      <c r="D11" s="20"/>
      <c r="E11" s="25" t="s">
        <v>28</v>
      </c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7" t="s">
        <v>29</v>
      </c>
      <c r="AL11" s="20"/>
      <c r="AM11" s="20"/>
      <c r="AN11" s="25" t="s">
        <v>1</v>
      </c>
      <c r="AO11" s="20"/>
      <c r="AP11" s="20"/>
      <c r="AQ11" s="20"/>
      <c r="AR11" s="18"/>
      <c r="BG11" s="229"/>
      <c r="BS11" s="15" t="s">
        <v>7</v>
      </c>
    </row>
    <row r="12" spans="1:74" s="1" customFormat="1" ht="6.95" customHeight="1">
      <c r="B12" s="19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18"/>
      <c r="BG12" s="229"/>
      <c r="BS12" s="15" t="s">
        <v>7</v>
      </c>
    </row>
    <row r="13" spans="1:74" s="1" customFormat="1" ht="12" customHeight="1">
      <c r="B13" s="19"/>
      <c r="C13" s="20"/>
      <c r="D13" s="27" t="s">
        <v>30</v>
      </c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7" t="s">
        <v>26</v>
      </c>
      <c r="AL13" s="20"/>
      <c r="AM13" s="20"/>
      <c r="AN13" s="29" t="s">
        <v>31</v>
      </c>
      <c r="AO13" s="20"/>
      <c r="AP13" s="20"/>
      <c r="AQ13" s="20"/>
      <c r="AR13" s="18"/>
      <c r="BG13" s="229"/>
      <c r="BS13" s="15" t="s">
        <v>7</v>
      </c>
    </row>
    <row r="14" spans="1:74" ht="12.75">
      <c r="B14" s="19"/>
      <c r="C14" s="20"/>
      <c r="D14" s="20"/>
      <c r="E14" s="234" t="s">
        <v>31</v>
      </c>
      <c r="F14" s="235"/>
      <c r="G14" s="235"/>
      <c r="H14" s="235"/>
      <c r="I14" s="235"/>
      <c r="J14" s="235"/>
      <c r="K14" s="235"/>
      <c r="L14" s="235"/>
      <c r="M14" s="235"/>
      <c r="N14" s="235"/>
      <c r="O14" s="235"/>
      <c r="P14" s="235"/>
      <c r="Q14" s="235"/>
      <c r="R14" s="235"/>
      <c r="S14" s="235"/>
      <c r="T14" s="235"/>
      <c r="U14" s="235"/>
      <c r="V14" s="235"/>
      <c r="W14" s="235"/>
      <c r="X14" s="235"/>
      <c r="Y14" s="235"/>
      <c r="Z14" s="235"/>
      <c r="AA14" s="235"/>
      <c r="AB14" s="235"/>
      <c r="AC14" s="235"/>
      <c r="AD14" s="235"/>
      <c r="AE14" s="235"/>
      <c r="AF14" s="235"/>
      <c r="AG14" s="235"/>
      <c r="AH14" s="235"/>
      <c r="AI14" s="235"/>
      <c r="AJ14" s="235"/>
      <c r="AK14" s="27" t="s">
        <v>29</v>
      </c>
      <c r="AL14" s="20"/>
      <c r="AM14" s="20"/>
      <c r="AN14" s="29" t="s">
        <v>31</v>
      </c>
      <c r="AO14" s="20"/>
      <c r="AP14" s="20"/>
      <c r="AQ14" s="20"/>
      <c r="AR14" s="18"/>
      <c r="BG14" s="229"/>
      <c r="BS14" s="15" t="s">
        <v>7</v>
      </c>
    </row>
    <row r="15" spans="1:74" s="1" customFormat="1" ht="6.95" customHeight="1">
      <c r="B15" s="19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18"/>
      <c r="BG15" s="229"/>
      <c r="BS15" s="15" t="s">
        <v>4</v>
      </c>
    </row>
    <row r="16" spans="1:74" s="1" customFormat="1" ht="12" customHeight="1">
      <c r="B16" s="19"/>
      <c r="C16" s="20"/>
      <c r="D16" s="27" t="s">
        <v>32</v>
      </c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7" t="s">
        <v>26</v>
      </c>
      <c r="AL16" s="20"/>
      <c r="AM16" s="20"/>
      <c r="AN16" s="25" t="s">
        <v>33</v>
      </c>
      <c r="AO16" s="20"/>
      <c r="AP16" s="20"/>
      <c r="AQ16" s="20"/>
      <c r="AR16" s="18"/>
      <c r="BG16" s="229"/>
      <c r="BS16" s="15" t="s">
        <v>4</v>
      </c>
    </row>
    <row r="17" spans="1:71" s="1" customFormat="1" ht="18.399999999999999" customHeight="1">
      <c r="B17" s="19"/>
      <c r="C17" s="20"/>
      <c r="D17" s="20"/>
      <c r="E17" s="25" t="s">
        <v>34</v>
      </c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7" t="s">
        <v>29</v>
      </c>
      <c r="AL17" s="20"/>
      <c r="AM17" s="20"/>
      <c r="AN17" s="25" t="s">
        <v>35</v>
      </c>
      <c r="AO17" s="20"/>
      <c r="AP17" s="20"/>
      <c r="AQ17" s="20"/>
      <c r="AR17" s="18"/>
      <c r="BG17" s="229"/>
      <c r="BS17" s="15" t="s">
        <v>5</v>
      </c>
    </row>
    <row r="18" spans="1:71" s="1" customFormat="1" ht="6.95" customHeight="1">
      <c r="B18" s="19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18"/>
      <c r="BG18" s="229"/>
      <c r="BS18" s="15" t="s">
        <v>7</v>
      </c>
    </row>
    <row r="19" spans="1:71" s="1" customFormat="1" ht="12" customHeight="1">
      <c r="B19" s="19"/>
      <c r="C19" s="20"/>
      <c r="D19" s="27" t="s">
        <v>36</v>
      </c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7" t="s">
        <v>26</v>
      </c>
      <c r="AL19" s="20"/>
      <c r="AM19" s="20"/>
      <c r="AN19" s="25" t="s">
        <v>1</v>
      </c>
      <c r="AO19" s="20"/>
      <c r="AP19" s="20"/>
      <c r="AQ19" s="20"/>
      <c r="AR19" s="18"/>
      <c r="BG19" s="229"/>
      <c r="BS19" s="15" t="s">
        <v>7</v>
      </c>
    </row>
    <row r="20" spans="1:71" s="1" customFormat="1" ht="18.399999999999999" customHeight="1">
      <c r="B20" s="19"/>
      <c r="C20" s="20"/>
      <c r="D20" s="20"/>
      <c r="E20" s="25" t="s">
        <v>37</v>
      </c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7" t="s">
        <v>29</v>
      </c>
      <c r="AL20" s="20"/>
      <c r="AM20" s="20"/>
      <c r="AN20" s="25" t="s">
        <v>1</v>
      </c>
      <c r="AO20" s="20"/>
      <c r="AP20" s="20"/>
      <c r="AQ20" s="20"/>
      <c r="AR20" s="18"/>
      <c r="BG20" s="229"/>
      <c r="BS20" s="15" t="s">
        <v>5</v>
      </c>
    </row>
    <row r="21" spans="1:71" s="1" customFormat="1" ht="6.95" customHeight="1">
      <c r="B21" s="19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18"/>
      <c r="BG21" s="229"/>
    </row>
    <row r="22" spans="1:71" s="1" customFormat="1" ht="12" customHeight="1">
      <c r="B22" s="19"/>
      <c r="C22" s="20"/>
      <c r="D22" s="27" t="s">
        <v>38</v>
      </c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18"/>
      <c r="BG22" s="229"/>
    </row>
    <row r="23" spans="1:71" s="1" customFormat="1" ht="16.5" customHeight="1">
      <c r="B23" s="19"/>
      <c r="C23" s="20"/>
      <c r="D23" s="20"/>
      <c r="E23" s="236" t="s">
        <v>1</v>
      </c>
      <c r="F23" s="236"/>
      <c r="G23" s="236"/>
      <c r="H23" s="236"/>
      <c r="I23" s="236"/>
      <c r="J23" s="236"/>
      <c r="K23" s="236"/>
      <c r="L23" s="236"/>
      <c r="M23" s="236"/>
      <c r="N23" s="236"/>
      <c r="O23" s="236"/>
      <c r="P23" s="236"/>
      <c r="Q23" s="236"/>
      <c r="R23" s="236"/>
      <c r="S23" s="236"/>
      <c r="T23" s="236"/>
      <c r="U23" s="236"/>
      <c r="V23" s="236"/>
      <c r="W23" s="236"/>
      <c r="X23" s="236"/>
      <c r="Y23" s="236"/>
      <c r="Z23" s="236"/>
      <c r="AA23" s="236"/>
      <c r="AB23" s="236"/>
      <c r="AC23" s="236"/>
      <c r="AD23" s="236"/>
      <c r="AE23" s="236"/>
      <c r="AF23" s="236"/>
      <c r="AG23" s="236"/>
      <c r="AH23" s="236"/>
      <c r="AI23" s="236"/>
      <c r="AJ23" s="236"/>
      <c r="AK23" s="236"/>
      <c r="AL23" s="236"/>
      <c r="AM23" s="236"/>
      <c r="AN23" s="236"/>
      <c r="AO23" s="20"/>
      <c r="AP23" s="20"/>
      <c r="AQ23" s="20"/>
      <c r="AR23" s="18"/>
      <c r="BG23" s="229"/>
    </row>
    <row r="24" spans="1:71" s="1" customFormat="1" ht="6.95" customHeight="1">
      <c r="B24" s="19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18"/>
      <c r="BG24" s="229"/>
    </row>
    <row r="25" spans="1:71" s="1" customFormat="1" ht="6.95" customHeight="1">
      <c r="B25" s="19"/>
      <c r="C25" s="20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P25" s="20"/>
      <c r="AQ25" s="20"/>
      <c r="AR25" s="18"/>
      <c r="BG25" s="229"/>
    </row>
    <row r="26" spans="1:71" s="2" customFormat="1" ht="25.9" customHeight="1">
      <c r="A26" s="32"/>
      <c r="B26" s="33"/>
      <c r="C26" s="34"/>
      <c r="D26" s="35" t="s">
        <v>39</v>
      </c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36"/>
      <c r="AK26" s="237">
        <f>ROUND(AG94,2)</f>
        <v>0</v>
      </c>
      <c r="AL26" s="238"/>
      <c r="AM26" s="238"/>
      <c r="AN26" s="238"/>
      <c r="AO26" s="238"/>
      <c r="AP26" s="34"/>
      <c r="AQ26" s="34"/>
      <c r="AR26" s="37"/>
      <c r="BG26" s="229"/>
    </row>
    <row r="27" spans="1:71" s="2" customFormat="1" ht="6.95" customHeight="1">
      <c r="A27" s="32"/>
      <c r="B27" s="33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  <c r="AN27" s="34"/>
      <c r="AO27" s="34"/>
      <c r="AP27" s="34"/>
      <c r="AQ27" s="34"/>
      <c r="AR27" s="37"/>
      <c r="BG27" s="229"/>
    </row>
    <row r="28" spans="1:71" s="2" customFormat="1" ht="12.75">
      <c r="A28" s="32"/>
      <c r="B28" s="33"/>
      <c r="C28" s="34"/>
      <c r="D28" s="34"/>
      <c r="E28" s="34"/>
      <c r="F28" s="34"/>
      <c r="G28" s="34"/>
      <c r="H28" s="34"/>
      <c r="I28" s="34"/>
      <c r="J28" s="34"/>
      <c r="K28" s="34"/>
      <c r="L28" s="239" t="s">
        <v>40</v>
      </c>
      <c r="M28" s="239"/>
      <c r="N28" s="239"/>
      <c r="O28" s="239"/>
      <c r="P28" s="239"/>
      <c r="Q28" s="34"/>
      <c r="R28" s="34"/>
      <c r="S28" s="34"/>
      <c r="T28" s="34"/>
      <c r="U28" s="34"/>
      <c r="V28" s="34"/>
      <c r="W28" s="239" t="s">
        <v>41</v>
      </c>
      <c r="X28" s="239"/>
      <c r="Y28" s="239"/>
      <c r="Z28" s="239"/>
      <c r="AA28" s="239"/>
      <c r="AB28" s="239"/>
      <c r="AC28" s="239"/>
      <c r="AD28" s="239"/>
      <c r="AE28" s="239"/>
      <c r="AF28" s="34"/>
      <c r="AG28" s="34"/>
      <c r="AH28" s="34"/>
      <c r="AI28" s="34"/>
      <c r="AJ28" s="34"/>
      <c r="AK28" s="239" t="s">
        <v>42</v>
      </c>
      <c r="AL28" s="239"/>
      <c r="AM28" s="239"/>
      <c r="AN28" s="239"/>
      <c r="AO28" s="239"/>
      <c r="AP28" s="34"/>
      <c r="AQ28" s="34"/>
      <c r="AR28" s="37"/>
      <c r="BG28" s="229"/>
    </row>
    <row r="29" spans="1:71" s="3" customFormat="1" ht="14.45" customHeight="1">
      <c r="B29" s="38"/>
      <c r="C29" s="39"/>
      <c r="D29" s="27" t="s">
        <v>43</v>
      </c>
      <c r="E29" s="39"/>
      <c r="F29" s="27" t="s">
        <v>44</v>
      </c>
      <c r="G29" s="39"/>
      <c r="H29" s="39"/>
      <c r="I29" s="39"/>
      <c r="J29" s="39"/>
      <c r="K29" s="39"/>
      <c r="L29" s="242">
        <v>0.21</v>
      </c>
      <c r="M29" s="241"/>
      <c r="N29" s="241"/>
      <c r="O29" s="241"/>
      <c r="P29" s="241"/>
      <c r="Q29" s="39"/>
      <c r="R29" s="39"/>
      <c r="S29" s="39"/>
      <c r="T29" s="39"/>
      <c r="U29" s="39"/>
      <c r="V29" s="39"/>
      <c r="W29" s="240">
        <f>ROUND(BB94, 2)</f>
        <v>0</v>
      </c>
      <c r="X29" s="241"/>
      <c r="Y29" s="241"/>
      <c r="Z29" s="241"/>
      <c r="AA29" s="241"/>
      <c r="AB29" s="241"/>
      <c r="AC29" s="241"/>
      <c r="AD29" s="241"/>
      <c r="AE29" s="241"/>
      <c r="AF29" s="39"/>
      <c r="AG29" s="39"/>
      <c r="AH29" s="39"/>
      <c r="AI29" s="39"/>
      <c r="AJ29" s="39"/>
      <c r="AK29" s="240">
        <f>ROUND(AX94, 2)</f>
        <v>0</v>
      </c>
      <c r="AL29" s="241"/>
      <c r="AM29" s="241"/>
      <c r="AN29" s="241"/>
      <c r="AO29" s="241"/>
      <c r="AP29" s="39"/>
      <c r="AQ29" s="39"/>
      <c r="AR29" s="40"/>
      <c r="BG29" s="230"/>
    </row>
    <row r="30" spans="1:71" s="3" customFormat="1" ht="14.45" customHeight="1">
      <c r="B30" s="38"/>
      <c r="C30" s="39"/>
      <c r="D30" s="39"/>
      <c r="E30" s="39"/>
      <c r="F30" s="27" t="s">
        <v>45</v>
      </c>
      <c r="G30" s="39"/>
      <c r="H30" s="39"/>
      <c r="I30" s="39"/>
      <c r="J30" s="39"/>
      <c r="K30" s="39"/>
      <c r="L30" s="242">
        <v>0.15</v>
      </c>
      <c r="M30" s="241"/>
      <c r="N30" s="241"/>
      <c r="O30" s="241"/>
      <c r="P30" s="241"/>
      <c r="Q30" s="39"/>
      <c r="R30" s="39"/>
      <c r="S30" s="39"/>
      <c r="T30" s="39"/>
      <c r="U30" s="39"/>
      <c r="V30" s="39"/>
      <c r="W30" s="240">
        <f>ROUND(BC94, 2)</f>
        <v>0</v>
      </c>
      <c r="X30" s="241"/>
      <c r="Y30" s="241"/>
      <c r="Z30" s="241"/>
      <c r="AA30" s="241"/>
      <c r="AB30" s="241"/>
      <c r="AC30" s="241"/>
      <c r="AD30" s="241"/>
      <c r="AE30" s="241"/>
      <c r="AF30" s="39"/>
      <c r="AG30" s="39"/>
      <c r="AH30" s="39"/>
      <c r="AI30" s="39"/>
      <c r="AJ30" s="39"/>
      <c r="AK30" s="240">
        <f>ROUND(AY94, 2)</f>
        <v>0</v>
      </c>
      <c r="AL30" s="241"/>
      <c r="AM30" s="241"/>
      <c r="AN30" s="241"/>
      <c r="AO30" s="241"/>
      <c r="AP30" s="39"/>
      <c r="AQ30" s="39"/>
      <c r="AR30" s="40"/>
      <c r="BG30" s="230"/>
    </row>
    <row r="31" spans="1:71" s="3" customFormat="1" ht="14.45" hidden="1" customHeight="1">
      <c r="B31" s="38"/>
      <c r="C31" s="39"/>
      <c r="D31" s="39"/>
      <c r="E31" s="39"/>
      <c r="F31" s="27" t="s">
        <v>46</v>
      </c>
      <c r="G31" s="39"/>
      <c r="H31" s="39"/>
      <c r="I31" s="39"/>
      <c r="J31" s="39"/>
      <c r="K31" s="39"/>
      <c r="L31" s="242">
        <v>0.21</v>
      </c>
      <c r="M31" s="241"/>
      <c r="N31" s="241"/>
      <c r="O31" s="241"/>
      <c r="P31" s="241"/>
      <c r="Q31" s="39"/>
      <c r="R31" s="39"/>
      <c r="S31" s="39"/>
      <c r="T31" s="39"/>
      <c r="U31" s="39"/>
      <c r="V31" s="39"/>
      <c r="W31" s="240">
        <f>ROUND(BD94, 2)</f>
        <v>0</v>
      </c>
      <c r="X31" s="241"/>
      <c r="Y31" s="241"/>
      <c r="Z31" s="241"/>
      <c r="AA31" s="241"/>
      <c r="AB31" s="241"/>
      <c r="AC31" s="241"/>
      <c r="AD31" s="241"/>
      <c r="AE31" s="241"/>
      <c r="AF31" s="39"/>
      <c r="AG31" s="39"/>
      <c r="AH31" s="39"/>
      <c r="AI31" s="39"/>
      <c r="AJ31" s="39"/>
      <c r="AK31" s="240">
        <v>0</v>
      </c>
      <c r="AL31" s="241"/>
      <c r="AM31" s="241"/>
      <c r="AN31" s="241"/>
      <c r="AO31" s="241"/>
      <c r="AP31" s="39"/>
      <c r="AQ31" s="39"/>
      <c r="AR31" s="40"/>
      <c r="BG31" s="230"/>
    </row>
    <row r="32" spans="1:71" s="3" customFormat="1" ht="14.45" hidden="1" customHeight="1">
      <c r="B32" s="38"/>
      <c r="C32" s="39"/>
      <c r="D32" s="39"/>
      <c r="E32" s="39"/>
      <c r="F32" s="27" t="s">
        <v>47</v>
      </c>
      <c r="G32" s="39"/>
      <c r="H32" s="39"/>
      <c r="I32" s="39"/>
      <c r="J32" s="39"/>
      <c r="K32" s="39"/>
      <c r="L32" s="242">
        <v>0.15</v>
      </c>
      <c r="M32" s="241"/>
      <c r="N32" s="241"/>
      <c r="O32" s="241"/>
      <c r="P32" s="241"/>
      <c r="Q32" s="39"/>
      <c r="R32" s="39"/>
      <c r="S32" s="39"/>
      <c r="T32" s="39"/>
      <c r="U32" s="39"/>
      <c r="V32" s="39"/>
      <c r="W32" s="240">
        <f>ROUND(BE94, 2)</f>
        <v>0</v>
      </c>
      <c r="X32" s="241"/>
      <c r="Y32" s="241"/>
      <c r="Z32" s="241"/>
      <c r="AA32" s="241"/>
      <c r="AB32" s="241"/>
      <c r="AC32" s="241"/>
      <c r="AD32" s="241"/>
      <c r="AE32" s="241"/>
      <c r="AF32" s="39"/>
      <c r="AG32" s="39"/>
      <c r="AH32" s="39"/>
      <c r="AI32" s="39"/>
      <c r="AJ32" s="39"/>
      <c r="AK32" s="240">
        <v>0</v>
      </c>
      <c r="AL32" s="241"/>
      <c r="AM32" s="241"/>
      <c r="AN32" s="241"/>
      <c r="AO32" s="241"/>
      <c r="AP32" s="39"/>
      <c r="AQ32" s="39"/>
      <c r="AR32" s="40"/>
      <c r="BG32" s="230"/>
    </row>
    <row r="33" spans="1:59" s="3" customFormat="1" ht="14.45" hidden="1" customHeight="1">
      <c r="B33" s="38"/>
      <c r="C33" s="39"/>
      <c r="D33" s="39"/>
      <c r="E33" s="39"/>
      <c r="F33" s="27" t="s">
        <v>48</v>
      </c>
      <c r="G33" s="39"/>
      <c r="H33" s="39"/>
      <c r="I33" s="39"/>
      <c r="J33" s="39"/>
      <c r="K33" s="39"/>
      <c r="L33" s="242">
        <v>0</v>
      </c>
      <c r="M33" s="241"/>
      <c r="N33" s="241"/>
      <c r="O33" s="241"/>
      <c r="P33" s="241"/>
      <c r="Q33" s="39"/>
      <c r="R33" s="39"/>
      <c r="S33" s="39"/>
      <c r="T33" s="39"/>
      <c r="U33" s="39"/>
      <c r="V33" s="39"/>
      <c r="W33" s="240">
        <f>ROUND(BF94, 2)</f>
        <v>0</v>
      </c>
      <c r="X33" s="241"/>
      <c r="Y33" s="241"/>
      <c r="Z33" s="241"/>
      <c r="AA33" s="241"/>
      <c r="AB33" s="241"/>
      <c r="AC33" s="241"/>
      <c r="AD33" s="241"/>
      <c r="AE33" s="241"/>
      <c r="AF33" s="39"/>
      <c r="AG33" s="39"/>
      <c r="AH33" s="39"/>
      <c r="AI33" s="39"/>
      <c r="AJ33" s="39"/>
      <c r="AK33" s="240">
        <v>0</v>
      </c>
      <c r="AL33" s="241"/>
      <c r="AM33" s="241"/>
      <c r="AN33" s="241"/>
      <c r="AO33" s="241"/>
      <c r="AP33" s="39"/>
      <c r="AQ33" s="39"/>
      <c r="AR33" s="40"/>
      <c r="BG33" s="230"/>
    </row>
    <row r="34" spans="1:59" s="2" customFormat="1" ht="6.95" customHeight="1">
      <c r="A34" s="32"/>
      <c r="B34" s="33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34"/>
      <c r="AL34" s="34"/>
      <c r="AM34" s="34"/>
      <c r="AN34" s="34"/>
      <c r="AO34" s="34"/>
      <c r="AP34" s="34"/>
      <c r="AQ34" s="34"/>
      <c r="AR34" s="37"/>
      <c r="BG34" s="229"/>
    </row>
    <row r="35" spans="1:59" s="2" customFormat="1" ht="25.9" customHeight="1">
      <c r="A35" s="32"/>
      <c r="B35" s="33"/>
      <c r="C35" s="41"/>
      <c r="D35" s="42" t="s">
        <v>49</v>
      </c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4" t="s">
        <v>50</v>
      </c>
      <c r="U35" s="43"/>
      <c r="V35" s="43"/>
      <c r="W35" s="43"/>
      <c r="X35" s="243" t="s">
        <v>51</v>
      </c>
      <c r="Y35" s="244"/>
      <c r="Z35" s="244"/>
      <c r="AA35" s="244"/>
      <c r="AB35" s="244"/>
      <c r="AC35" s="43"/>
      <c r="AD35" s="43"/>
      <c r="AE35" s="43"/>
      <c r="AF35" s="43"/>
      <c r="AG35" s="43"/>
      <c r="AH35" s="43"/>
      <c r="AI35" s="43"/>
      <c r="AJ35" s="43"/>
      <c r="AK35" s="245">
        <f>SUM(AK26:AK33)</f>
        <v>0</v>
      </c>
      <c r="AL35" s="244"/>
      <c r="AM35" s="244"/>
      <c r="AN35" s="244"/>
      <c r="AO35" s="246"/>
      <c r="AP35" s="41"/>
      <c r="AQ35" s="41"/>
      <c r="AR35" s="37"/>
      <c r="BG35" s="32"/>
    </row>
    <row r="36" spans="1:59" s="2" customFormat="1" ht="6.95" customHeight="1">
      <c r="A36" s="32"/>
      <c r="B36" s="33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7"/>
      <c r="BG36" s="32"/>
    </row>
    <row r="37" spans="1:59" s="2" customFormat="1" ht="14.45" customHeight="1">
      <c r="A37" s="32"/>
      <c r="B37" s="33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34"/>
      <c r="AI37" s="34"/>
      <c r="AJ37" s="34"/>
      <c r="AK37" s="34"/>
      <c r="AL37" s="34"/>
      <c r="AM37" s="34"/>
      <c r="AN37" s="34"/>
      <c r="AO37" s="34"/>
      <c r="AP37" s="34"/>
      <c r="AQ37" s="34"/>
      <c r="AR37" s="37"/>
      <c r="BG37" s="32"/>
    </row>
    <row r="38" spans="1:59" s="1" customFormat="1" ht="14.45" customHeight="1">
      <c r="B38" s="19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18"/>
    </row>
    <row r="39" spans="1:59" s="1" customFormat="1" ht="14.45" customHeight="1">
      <c r="B39" s="19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  <c r="AR39" s="18"/>
    </row>
    <row r="40" spans="1:59" s="1" customFormat="1" ht="14.45" customHeight="1">
      <c r="B40" s="19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18"/>
    </row>
    <row r="41" spans="1:59" s="1" customFormat="1" ht="14.45" customHeight="1">
      <c r="B41" s="19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0"/>
      <c r="AQ41" s="20"/>
      <c r="AR41" s="18"/>
    </row>
    <row r="42" spans="1:59" s="1" customFormat="1" ht="14.45" customHeight="1">
      <c r="B42" s="19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AL42" s="20"/>
      <c r="AM42" s="20"/>
      <c r="AN42" s="20"/>
      <c r="AO42" s="20"/>
      <c r="AP42" s="20"/>
      <c r="AQ42" s="20"/>
      <c r="AR42" s="18"/>
    </row>
    <row r="43" spans="1:59" s="1" customFormat="1" ht="14.45" customHeight="1">
      <c r="B43" s="19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20"/>
      <c r="AK43" s="20"/>
      <c r="AL43" s="20"/>
      <c r="AM43" s="20"/>
      <c r="AN43" s="20"/>
      <c r="AO43" s="20"/>
      <c r="AP43" s="20"/>
      <c r="AQ43" s="20"/>
      <c r="AR43" s="18"/>
    </row>
    <row r="44" spans="1:59" s="1" customFormat="1" ht="14.45" customHeight="1">
      <c r="B44" s="19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K44" s="20"/>
      <c r="AL44" s="20"/>
      <c r="AM44" s="20"/>
      <c r="AN44" s="20"/>
      <c r="AO44" s="20"/>
      <c r="AP44" s="20"/>
      <c r="AQ44" s="20"/>
      <c r="AR44" s="18"/>
    </row>
    <row r="45" spans="1:59" s="1" customFormat="1" ht="14.45" customHeight="1">
      <c r="B45" s="19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K45" s="20"/>
      <c r="AL45" s="20"/>
      <c r="AM45" s="20"/>
      <c r="AN45" s="20"/>
      <c r="AO45" s="20"/>
      <c r="AP45" s="20"/>
      <c r="AQ45" s="20"/>
      <c r="AR45" s="18"/>
    </row>
    <row r="46" spans="1:59" s="1" customFormat="1" ht="14.45" customHeight="1">
      <c r="B46" s="19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  <c r="AK46" s="20"/>
      <c r="AL46" s="20"/>
      <c r="AM46" s="20"/>
      <c r="AN46" s="20"/>
      <c r="AO46" s="20"/>
      <c r="AP46" s="20"/>
      <c r="AQ46" s="20"/>
      <c r="AR46" s="18"/>
    </row>
    <row r="47" spans="1:59" s="1" customFormat="1" ht="14.45" customHeight="1">
      <c r="B47" s="19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20"/>
      <c r="AL47" s="20"/>
      <c r="AM47" s="20"/>
      <c r="AN47" s="20"/>
      <c r="AO47" s="20"/>
      <c r="AP47" s="20"/>
      <c r="AQ47" s="20"/>
      <c r="AR47" s="18"/>
    </row>
    <row r="48" spans="1:59" s="1" customFormat="1" ht="14.45" customHeight="1">
      <c r="B48" s="19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L48" s="20"/>
      <c r="AM48" s="20"/>
      <c r="AN48" s="20"/>
      <c r="AO48" s="20"/>
      <c r="AP48" s="20"/>
      <c r="AQ48" s="20"/>
      <c r="AR48" s="18"/>
    </row>
    <row r="49" spans="1:59" s="2" customFormat="1" ht="14.45" customHeight="1">
      <c r="B49" s="45"/>
      <c r="C49" s="46"/>
      <c r="D49" s="47" t="s">
        <v>52</v>
      </c>
      <c r="E49" s="48"/>
      <c r="F49" s="48"/>
      <c r="G49" s="48"/>
      <c r="H49" s="48"/>
      <c r="I49" s="48"/>
      <c r="J49" s="48"/>
      <c r="K49" s="48"/>
      <c r="L49" s="48"/>
      <c r="M49" s="48"/>
      <c r="N49" s="48"/>
      <c r="O49" s="48"/>
      <c r="P49" s="48"/>
      <c r="Q49" s="48"/>
      <c r="R49" s="48"/>
      <c r="S49" s="48"/>
      <c r="T49" s="48"/>
      <c r="U49" s="48"/>
      <c r="V49" s="48"/>
      <c r="W49" s="48"/>
      <c r="X49" s="48"/>
      <c r="Y49" s="48"/>
      <c r="Z49" s="48"/>
      <c r="AA49" s="48"/>
      <c r="AB49" s="48"/>
      <c r="AC49" s="48"/>
      <c r="AD49" s="48"/>
      <c r="AE49" s="48"/>
      <c r="AF49" s="48"/>
      <c r="AG49" s="48"/>
      <c r="AH49" s="47" t="s">
        <v>53</v>
      </c>
      <c r="AI49" s="48"/>
      <c r="AJ49" s="48"/>
      <c r="AK49" s="48"/>
      <c r="AL49" s="48"/>
      <c r="AM49" s="48"/>
      <c r="AN49" s="48"/>
      <c r="AO49" s="48"/>
      <c r="AP49" s="46"/>
      <c r="AQ49" s="46"/>
      <c r="AR49" s="49"/>
    </row>
    <row r="50" spans="1:59" ht="11.25">
      <c r="B50" s="19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18"/>
    </row>
    <row r="51" spans="1:59" ht="11.25">
      <c r="B51" s="19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0"/>
      <c r="AO51" s="20"/>
      <c r="AP51" s="20"/>
      <c r="AQ51" s="20"/>
      <c r="AR51" s="18"/>
    </row>
    <row r="52" spans="1:59" ht="11.25">
      <c r="B52" s="19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0"/>
      <c r="AL52" s="20"/>
      <c r="AM52" s="20"/>
      <c r="AN52" s="20"/>
      <c r="AO52" s="20"/>
      <c r="AP52" s="20"/>
      <c r="AQ52" s="20"/>
      <c r="AR52" s="18"/>
    </row>
    <row r="53" spans="1:59" ht="11.25">
      <c r="B53" s="19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20"/>
      <c r="AN53" s="20"/>
      <c r="AO53" s="20"/>
      <c r="AP53" s="20"/>
      <c r="AQ53" s="20"/>
      <c r="AR53" s="18"/>
    </row>
    <row r="54" spans="1:59" ht="11.25">
      <c r="B54" s="19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  <c r="AO54" s="20"/>
      <c r="AP54" s="20"/>
      <c r="AQ54" s="20"/>
      <c r="AR54" s="18"/>
    </row>
    <row r="55" spans="1:59" ht="11.25">
      <c r="B55" s="19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L55" s="20"/>
      <c r="AM55" s="20"/>
      <c r="AN55" s="20"/>
      <c r="AO55" s="20"/>
      <c r="AP55" s="20"/>
      <c r="AQ55" s="20"/>
      <c r="AR55" s="18"/>
    </row>
    <row r="56" spans="1:59" ht="11.25">
      <c r="B56" s="19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  <c r="AJ56" s="20"/>
      <c r="AK56" s="20"/>
      <c r="AL56" s="20"/>
      <c r="AM56" s="20"/>
      <c r="AN56" s="20"/>
      <c r="AO56" s="20"/>
      <c r="AP56" s="20"/>
      <c r="AQ56" s="20"/>
      <c r="AR56" s="18"/>
    </row>
    <row r="57" spans="1:59" ht="11.25">
      <c r="B57" s="19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20"/>
      <c r="AI57" s="20"/>
      <c r="AJ57" s="20"/>
      <c r="AK57" s="20"/>
      <c r="AL57" s="20"/>
      <c r="AM57" s="20"/>
      <c r="AN57" s="20"/>
      <c r="AO57" s="20"/>
      <c r="AP57" s="20"/>
      <c r="AQ57" s="20"/>
      <c r="AR57" s="18"/>
    </row>
    <row r="58" spans="1:59" ht="11.25">
      <c r="B58" s="19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20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18"/>
    </row>
    <row r="59" spans="1:59" ht="11.25">
      <c r="B59" s="19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  <c r="AG59" s="20"/>
      <c r="AH59" s="20"/>
      <c r="AI59" s="20"/>
      <c r="AJ59" s="20"/>
      <c r="AK59" s="20"/>
      <c r="AL59" s="20"/>
      <c r="AM59" s="20"/>
      <c r="AN59" s="20"/>
      <c r="AO59" s="20"/>
      <c r="AP59" s="20"/>
      <c r="AQ59" s="20"/>
      <c r="AR59" s="18"/>
    </row>
    <row r="60" spans="1:59" s="2" customFormat="1" ht="12.75">
      <c r="A60" s="32"/>
      <c r="B60" s="33"/>
      <c r="C60" s="34"/>
      <c r="D60" s="50" t="s">
        <v>54</v>
      </c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50" t="s">
        <v>55</v>
      </c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6"/>
      <c r="AH60" s="50" t="s">
        <v>54</v>
      </c>
      <c r="AI60" s="36"/>
      <c r="AJ60" s="36"/>
      <c r="AK60" s="36"/>
      <c r="AL60" s="36"/>
      <c r="AM60" s="50" t="s">
        <v>55</v>
      </c>
      <c r="AN60" s="36"/>
      <c r="AO60" s="36"/>
      <c r="AP60" s="34"/>
      <c r="AQ60" s="34"/>
      <c r="AR60" s="37"/>
      <c r="BG60" s="32"/>
    </row>
    <row r="61" spans="1:59" ht="11.25">
      <c r="B61" s="19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0"/>
      <c r="AG61" s="20"/>
      <c r="AH61" s="20"/>
      <c r="AI61" s="20"/>
      <c r="AJ61" s="20"/>
      <c r="AK61" s="20"/>
      <c r="AL61" s="20"/>
      <c r="AM61" s="20"/>
      <c r="AN61" s="20"/>
      <c r="AO61" s="20"/>
      <c r="AP61" s="20"/>
      <c r="AQ61" s="20"/>
      <c r="AR61" s="18"/>
    </row>
    <row r="62" spans="1:59" ht="11.25">
      <c r="B62" s="19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  <c r="AG62" s="20"/>
      <c r="AH62" s="20"/>
      <c r="AI62" s="20"/>
      <c r="AJ62" s="20"/>
      <c r="AK62" s="20"/>
      <c r="AL62" s="20"/>
      <c r="AM62" s="20"/>
      <c r="AN62" s="20"/>
      <c r="AO62" s="20"/>
      <c r="AP62" s="20"/>
      <c r="AQ62" s="20"/>
      <c r="AR62" s="18"/>
    </row>
    <row r="63" spans="1:59" ht="11.25">
      <c r="B63" s="19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  <c r="AE63" s="20"/>
      <c r="AF63" s="20"/>
      <c r="AG63" s="20"/>
      <c r="AH63" s="20"/>
      <c r="AI63" s="20"/>
      <c r="AJ63" s="20"/>
      <c r="AK63" s="20"/>
      <c r="AL63" s="20"/>
      <c r="AM63" s="20"/>
      <c r="AN63" s="20"/>
      <c r="AO63" s="20"/>
      <c r="AP63" s="20"/>
      <c r="AQ63" s="20"/>
      <c r="AR63" s="18"/>
    </row>
    <row r="64" spans="1:59" s="2" customFormat="1" ht="12.75">
      <c r="A64" s="32"/>
      <c r="B64" s="33"/>
      <c r="C64" s="34"/>
      <c r="D64" s="47" t="s">
        <v>56</v>
      </c>
      <c r="E64" s="51"/>
      <c r="F64" s="51"/>
      <c r="G64" s="51"/>
      <c r="H64" s="51"/>
      <c r="I64" s="51"/>
      <c r="J64" s="51"/>
      <c r="K64" s="51"/>
      <c r="L64" s="51"/>
      <c r="M64" s="51"/>
      <c r="N64" s="51"/>
      <c r="O64" s="51"/>
      <c r="P64" s="51"/>
      <c r="Q64" s="51"/>
      <c r="R64" s="51"/>
      <c r="S64" s="51"/>
      <c r="T64" s="51"/>
      <c r="U64" s="51"/>
      <c r="V64" s="51"/>
      <c r="W64" s="51"/>
      <c r="X64" s="51"/>
      <c r="Y64" s="51"/>
      <c r="Z64" s="51"/>
      <c r="AA64" s="51"/>
      <c r="AB64" s="51"/>
      <c r="AC64" s="51"/>
      <c r="AD64" s="51"/>
      <c r="AE64" s="51"/>
      <c r="AF64" s="51"/>
      <c r="AG64" s="51"/>
      <c r="AH64" s="47" t="s">
        <v>57</v>
      </c>
      <c r="AI64" s="51"/>
      <c r="AJ64" s="51"/>
      <c r="AK64" s="51"/>
      <c r="AL64" s="51"/>
      <c r="AM64" s="51"/>
      <c r="AN64" s="51"/>
      <c r="AO64" s="51"/>
      <c r="AP64" s="34"/>
      <c r="AQ64" s="34"/>
      <c r="AR64" s="37"/>
      <c r="BG64" s="32"/>
    </row>
    <row r="65" spans="1:59" ht="11.25">
      <c r="B65" s="19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20"/>
      <c r="AD65" s="20"/>
      <c r="AE65" s="20"/>
      <c r="AF65" s="20"/>
      <c r="AG65" s="20"/>
      <c r="AH65" s="20"/>
      <c r="AI65" s="20"/>
      <c r="AJ65" s="20"/>
      <c r="AK65" s="20"/>
      <c r="AL65" s="20"/>
      <c r="AM65" s="20"/>
      <c r="AN65" s="20"/>
      <c r="AO65" s="20"/>
      <c r="AP65" s="20"/>
      <c r="AQ65" s="20"/>
      <c r="AR65" s="18"/>
    </row>
    <row r="66" spans="1:59" ht="11.25">
      <c r="B66" s="19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0"/>
      <c r="AD66" s="20"/>
      <c r="AE66" s="20"/>
      <c r="AF66" s="20"/>
      <c r="AG66" s="20"/>
      <c r="AH66" s="20"/>
      <c r="AI66" s="20"/>
      <c r="AJ66" s="20"/>
      <c r="AK66" s="20"/>
      <c r="AL66" s="20"/>
      <c r="AM66" s="20"/>
      <c r="AN66" s="20"/>
      <c r="AO66" s="20"/>
      <c r="AP66" s="20"/>
      <c r="AQ66" s="20"/>
      <c r="AR66" s="18"/>
    </row>
    <row r="67" spans="1:59" ht="11.25">
      <c r="B67" s="19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20"/>
      <c r="AD67" s="20"/>
      <c r="AE67" s="20"/>
      <c r="AF67" s="20"/>
      <c r="AG67" s="20"/>
      <c r="AH67" s="20"/>
      <c r="AI67" s="20"/>
      <c r="AJ67" s="20"/>
      <c r="AK67" s="20"/>
      <c r="AL67" s="20"/>
      <c r="AM67" s="20"/>
      <c r="AN67" s="20"/>
      <c r="AO67" s="20"/>
      <c r="AP67" s="20"/>
      <c r="AQ67" s="20"/>
      <c r="AR67" s="18"/>
    </row>
    <row r="68" spans="1:59" ht="11.25">
      <c r="B68" s="19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20"/>
      <c r="AD68" s="20"/>
      <c r="AE68" s="20"/>
      <c r="AF68" s="20"/>
      <c r="AG68" s="20"/>
      <c r="AH68" s="20"/>
      <c r="AI68" s="20"/>
      <c r="AJ68" s="20"/>
      <c r="AK68" s="20"/>
      <c r="AL68" s="20"/>
      <c r="AM68" s="20"/>
      <c r="AN68" s="20"/>
      <c r="AO68" s="20"/>
      <c r="AP68" s="20"/>
      <c r="AQ68" s="20"/>
      <c r="AR68" s="18"/>
    </row>
    <row r="69" spans="1:59" ht="11.25">
      <c r="B69" s="19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0"/>
      <c r="AD69" s="20"/>
      <c r="AE69" s="20"/>
      <c r="AF69" s="20"/>
      <c r="AG69" s="20"/>
      <c r="AH69" s="20"/>
      <c r="AI69" s="20"/>
      <c r="AJ69" s="20"/>
      <c r="AK69" s="20"/>
      <c r="AL69" s="20"/>
      <c r="AM69" s="20"/>
      <c r="AN69" s="20"/>
      <c r="AO69" s="20"/>
      <c r="AP69" s="20"/>
      <c r="AQ69" s="20"/>
      <c r="AR69" s="18"/>
    </row>
    <row r="70" spans="1:59" ht="11.25">
      <c r="B70" s="19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0"/>
      <c r="AD70" s="20"/>
      <c r="AE70" s="20"/>
      <c r="AF70" s="20"/>
      <c r="AG70" s="20"/>
      <c r="AH70" s="20"/>
      <c r="AI70" s="20"/>
      <c r="AJ70" s="20"/>
      <c r="AK70" s="20"/>
      <c r="AL70" s="20"/>
      <c r="AM70" s="20"/>
      <c r="AN70" s="20"/>
      <c r="AO70" s="20"/>
      <c r="AP70" s="20"/>
      <c r="AQ70" s="20"/>
      <c r="AR70" s="18"/>
    </row>
    <row r="71" spans="1:59" ht="11.25">
      <c r="B71" s="19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0"/>
      <c r="AD71" s="20"/>
      <c r="AE71" s="20"/>
      <c r="AF71" s="20"/>
      <c r="AG71" s="20"/>
      <c r="AH71" s="20"/>
      <c r="AI71" s="20"/>
      <c r="AJ71" s="20"/>
      <c r="AK71" s="20"/>
      <c r="AL71" s="20"/>
      <c r="AM71" s="20"/>
      <c r="AN71" s="20"/>
      <c r="AO71" s="20"/>
      <c r="AP71" s="20"/>
      <c r="AQ71" s="20"/>
      <c r="AR71" s="18"/>
    </row>
    <row r="72" spans="1:59" ht="11.25">
      <c r="B72" s="19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20"/>
      <c r="AD72" s="20"/>
      <c r="AE72" s="20"/>
      <c r="AF72" s="20"/>
      <c r="AG72" s="20"/>
      <c r="AH72" s="20"/>
      <c r="AI72" s="20"/>
      <c r="AJ72" s="20"/>
      <c r="AK72" s="20"/>
      <c r="AL72" s="20"/>
      <c r="AM72" s="20"/>
      <c r="AN72" s="20"/>
      <c r="AO72" s="20"/>
      <c r="AP72" s="20"/>
      <c r="AQ72" s="20"/>
      <c r="AR72" s="18"/>
    </row>
    <row r="73" spans="1:59" ht="11.25">
      <c r="B73" s="19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20"/>
      <c r="AD73" s="20"/>
      <c r="AE73" s="20"/>
      <c r="AF73" s="20"/>
      <c r="AG73" s="20"/>
      <c r="AH73" s="20"/>
      <c r="AI73" s="20"/>
      <c r="AJ73" s="20"/>
      <c r="AK73" s="20"/>
      <c r="AL73" s="20"/>
      <c r="AM73" s="20"/>
      <c r="AN73" s="20"/>
      <c r="AO73" s="20"/>
      <c r="AP73" s="20"/>
      <c r="AQ73" s="20"/>
      <c r="AR73" s="18"/>
    </row>
    <row r="74" spans="1:59" ht="11.25">
      <c r="B74" s="19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20"/>
      <c r="AD74" s="20"/>
      <c r="AE74" s="20"/>
      <c r="AF74" s="20"/>
      <c r="AG74" s="20"/>
      <c r="AH74" s="20"/>
      <c r="AI74" s="20"/>
      <c r="AJ74" s="20"/>
      <c r="AK74" s="20"/>
      <c r="AL74" s="20"/>
      <c r="AM74" s="20"/>
      <c r="AN74" s="20"/>
      <c r="AO74" s="20"/>
      <c r="AP74" s="20"/>
      <c r="AQ74" s="20"/>
      <c r="AR74" s="18"/>
    </row>
    <row r="75" spans="1:59" s="2" customFormat="1" ht="12.75">
      <c r="A75" s="32"/>
      <c r="B75" s="33"/>
      <c r="C75" s="34"/>
      <c r="D75" s="50" t="s">
        <v>54</v>
      </c>
      <c r="E75" s="36"/>
      <c r="F75" s="36"/>
      <c r="G75" s="36"/>
      <c r="H75" s="36"/>
      <c r="I75" s="36"/>
      <c r="J75" s="36"/>
      <c r="K75" s="36"/>
      <c r="L75" s="36"/>
      <c r="M75" s="36"/>
      <c r="N75" s="36"/>
      <c r="O75" s="36"/>
      <c r="P75" s="36"/>
      <c r="Q75" s="36"/>
      <c r="R75" s="36"/>
      <c r="S75" s="36"/>
      <c r="T75" s="36"/>
      <c r="U75" s="36"/>
      <c r="V75" s="50" t="s">
        <v>55</v>
      </c>
      <c r="W75" s="36"/>
      <c r="X75" s="36"/>
      <c r="Y75" s="36"/>
      <c r="Z75" s="36"/>
      <c r="AA75" s="36"/>
      <c r="AB75" s="36"/>
      <c r="AC75" s="36"/>
      <c r="AD75" s="36"/>
      <c r="AE75" s="36"/>
      <c r="AF75" s="36"/>
      <c r="AG75" s="36"/>
      <c r="AH75" s="50" t="s">
        <v>54</v>
      </c>
      <c r="AI75" s="36"/>
      <c r="AJ75" s="36"/>
      <c r="AK75" s="36"/>
      <c r="AL75" s="36"/>
      <c r="AM75" s="50" t="s">
        <v>55</v>
      </c>
      <c r="AN75" s="36"/>
      <c r="AO75" s="36"/>
      <c r="AP75" s="34"/>
      <c r="AQ75" s="34"/>
      <c r="AR75" s="37"/>
      <c r="BG75" s="32"/>
    </row>
    <row r="76" spans="1:59" s="2" customFormat="1" ht="11.25">
      <c r="A76" s="32"/>
      <c r="B76" s="33"/>
      <c r="C76" s="34"/>
      <c r="D76" s="34"/>
      <c r="E76" s="34"/>
      <c r="F76" s="34"/>
      <c r="G76" s="34"/>
      <c r="H76" s="34"/>
      <c r="I76" s="34"/>
      <c r="J76" s="34"/>
      <c r="K76" s="34"/>
      <c r="L76" s="34"/>
      <c r="M76" s="34"/>
      <c r="N76" s="34"/>
      <c r="O76" s="34"/>
      <c r="P76" s="34"/>
      <c r="Q76" s="34"/>
      <c r="R76" s="34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  <c r="AF76" s="34"/>
      <c r="AG76" s="34"/>
      <c r="AH76" s="34"/>
      <c r="AI76" s="34"/>
      <c r="AJ76" s="34"/>
      <c r="AK76" s="34"/>
      <c r="AL76" s="34"/>
      <c r="AM76" s="34"/>
      <c r="AN76" s="34"/>
      <c r="AO76" s="34"/>
      <c r="AP76" s="34"/>
      <c r="AQ76" s="34"/>
      <c r="AR76" s="37"/>
      <c r="BG76" s="32"/>
    </row>
    <row r="77" spans="1:59" s="2" customFormat="1" ht="6.95" customHeight="1">
      <c r="A77" s="32"/>
      <c r="B77" s="52"/>
      <c r="C77" s="53"/>
      <c r="D77" s="53"/>
      <c r="E77" s="53"/>
      <c r="F77" s="53"/>
      <c r="G77" s="53"/>
      <c r="H77" s="53"/>
      <c r="I77" s="53"/>
      <c r="J77" s="53"/>
      <c r="K77" s="53"/>
      <c r="L77" s="53"/>
      <c r="M77" s="53"/>
      <c r="N77" s="53"/>
      <c r="O77" s="53"/>
      <c r="P77" s="53"/>
      <c r="Q77" s="53"/>
      <c r="R77" s="53"/>
      <c r="S77" s="53"/>
      <c r="T77" s="53"/>
      <c r="U77" s="53"/>
      <c r="V77" s="53"/>
      <c r="W77" s="53"/>
      <c r="X77" s="53"/>
      <c r="Y77" s="53"/>
      <c r="Z77" s="53"/>
      <c r="AA77" s="53"/>
      <c r="AB77" s="53"/>
      <c r="AC77" s="53"/>
      <c r="AD77" s="53"/>
      <c r="AE77" s="53"/>
      <c r="AF77" s="53"/>
      <c r="AG77" s="53"/>
      <c r="AH77" s="53"/>
      <c r="AI77" s="53"/>
      <c r="AJ77" s="53"/>
      <c r="AK77" s="53"/>
      <c r="AL77" s="53"/>
      <c r="AM77" s="53"/>
      <c r="AN77" s="53"/>
      <c r="AO77" s="53"/>
      <c r="AP77" s="53"/>
      <c r="AQ77" s="53"/>
      <c r="AR77" s="37"/>
      <c r="BG77" s="32"/>
    </row>
    <row r="81" spans="1:91" s="2" customFormat="1" ht="6.95" customHeight="1">
      <c r="A81" s="32"/>
      <c r="B81" s="54"/>
      <c r="C81" s="55"/>
      <c r="D81" s="55"/>
      <c r="E81" s="55"/>
      <c r="F81" s="55"/>
      <c r="G81" s="55"/>
      <c r="H81" s="55"/>
      <c r="I81" s="55"/>
      <c r="J81" s="55"/>
      <c r="K81" s="55"/>
      <c r="L81" s="55"/>
      <c r="M81" s="55"/>
      <c r="N81" s="55"/>
      <c r="O81" s="55"/>
      <c r="P81" s="55"/>
      <c r="Q81" s="55"/>
      <c r="R81" s="55"/>
      <c r="S81" s="55"/>
      <c r="T81" s="55"/>
      <c r="U81" s="55"/>
      <c r="V81" s="55"/>
      <c r="W81" s="55"/>
      <c r="X81" s="55"/>
      <c r="Y81" s="55"/>
      <c r="Z81" s="55"/>
      <c r="AA81" s="55"/>
      <c r="AB81" s="55"/>
      <c r="AC81" s="55"/>
      <c r="AD81" s="55"/>
      <c r="AE81" s="55"/>
      <c r="AF81" s="55"/>
      <c r="AG81" s="55"/>
      <c r="AH81" s="55"/>
      <c r="AI81" s="55"/>
      <c r="AJ81" s="55"/>
      <c r="AK81" s="55"/>
      <c r="AL81" s="55"/>
      <c r="AM81" s="55"/>
      <c r="AN81" s="55"/>
      <c r="AO81" s="55"/>
      <c r="AP81" s="55"/>
      <c r="AQ81" s="55"/>
      <c r="AR81" s="37"/>
      <c r="BG81" s="32"/>
    </row>
    <row r="82" spans="1:91" s="2" customFormat="1" ht="24.95" customHeight="1">
      <c r="A82" s="32"/>
      <c r="B82" s="33"/>
      <c r="C82" s="21" t="s">
        <v>58</v>
      </c>
      <c r="D82" s="34"/>
      <c r="E82" s="34"/>
      <c r="F82" s="34"/>
      <c r="G82" s="34"/>
      <c r="H82" s="34"/>
      <c r="I82" s="34"/>
      <c r="J82" s="34"/>
      <c r="K82" s="34"/>
      <c r="L82" s="34"/>
      <c r="M82" s="34"/>
      <c r="N82" s="34"/>
      <c r="O82" s="34"/>
      <c r="P82" s="34"/>
      <c r="Q82" s="34"/>
      <c r="R82" s="34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  <c r="AF82" s="34"/>
      <c r="AG82" s="34"/>
      <c r="AH82" s="34"/>
      <c r="AI82" s="34"/>
      <c r="AJ82" s="34"/>
      <c r="AK82" s="34"/>
      <c r="AL82" s="34"/>
      <c r="AM82" s="34"/>
      <c r="AN82" s="34"/>
      <c r="AO82" s="34"/>
      <c r="AP82" s="34"/>
      <c r="AQ82" s="34"/>
      <c r="AR82" s="37"/>
      <c r="BG82" s="32"/>
    </row>
    <row r="83" spans="1:91" s="2" customFormat="1" ht="6.95" customHeight="1">
      <c r="A83" s="32"/>
      <c r="B83" s="33"/>
      <c r="C83" s="34"/>
      <c r="D83" s="34"/>
      <c r="E83" s="34"/>
      <c r="F83" s="34"/>
      <c r="G83" s="34"/>
      <c r="H83" s="34"/>
      <c r="I83" s="34"/>
      <c r="J83" s="34"/>
      <c r="K83" s="34"/>
      <c r="L83" s="34"/>
      <c r="M83" s="34"/>
      <c r="N83" s="34"/>
      <c r="O83" s="34"/>
      <c r="P83" s="34"/>
      <c r="Q83" s="34"/>
      <c r="R83" s="34"/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  <c r="AF83" s="34"/>
      <c r="AG83" s="34"/>
      <c r="AH83" s="34"/>
      <c r="AI83" s="34"/>
      <c r="AJ83" s="34"/>
      <c r="AK83" s="34"/>
      <c r="AL83" s="34"/>
      <c r="AM83" s="34"/>
      <c r="AN83" s="34"/>
      <c r="AO83" s="34"/>
      <c r="AP83" s="34"/>
      <c r="AQ83" s="34"/>
      <c r="AR83" s="37"/>
      <c r="BG83" s="32"/>
    </row>
    <row r="84" spans="1:91" s="4" customFormat="1" ht="12" customHeight="1">
      <c r="B84" s="56"/>
      <c r="C84" s="27" t="s">
        <v>14</v>
      </c>
      <c r="D84" s="57"/>
      <c r="E84" s="57"/>
      <c r="F84" s="57"/>
      <c r="G84" s="57"/>
      <c r="H84" s="57"/>
      <c r="I84" s="57"/>
      <c r="J84" s="57"/>
      <c r="K84" s="57"/>
      <c r="L84" s="57" t="str">
        <f>K5</f>
        <v>VK-PD-26-20</v>
      </c>
      <c r="M84" s="57"/>
      <c r="N84" s="57"/>
      <c r="O84" s="57"/>
      <c r="P84" s="57"/>
      <c r="Q84" s="57"/>
      <c r="R84" s="57"/>
      <c r="S84" s="57"/>
      <c r="T84" s="57"/>
      <c r="U84" s="57"/>
      <c r="V84" s="57"/>
      <c r="W84" s="57"/>
      <c r="X84" s="57"/>
      <c r="Y84" s="57"/>
      <c r="Z84" s="57"/>
      <c r="AA84" s="57"/>
      <c r="AB84" s="57"/>
      <c r="AC84" s="57"/>
      <c r="AD84" s="57"/>
      <c r="AE84" s="57"/>
      <c r="AF84" s="57"/>
      <c r="AG84" s="57"/>
      <c r="AH84" s="57"/>
      <c r="AI84" s="57"/>
      <c r="AJ84" s="57"/>
      <c r="AK84" s="57"/>
      <c r="AL84" s="57"/>
      <c r="AM84" s="57"/>
      <c r="AN84" s="57"/>
      <c r="AO84" s="57"/>
      <c r="AP84" s="57"/>
      <c r="AQ84" s="57"/>
      <c r="AR84" s="58"/>
    </row>
    <row r="85" spans="1:91" s="5" customFormat="1" ht="36.950000000000003" customHeight="1">
      <c r="B85" s="59"/>
      <c r="C85" s="60" t="s">
        <v>17</v>
      </c>
      <c r="D85" s="61"/>
      <c r="E85" s="61"/>
      <c r="F85" s="61"/>
      <c r="G85" s="61"/>
      <c r="H85" s="61"/>
      <c r="I85" s="61"/>
      <c r="J85" s="61"/>
      <c r="K85" s="61"/>
      <c r="L85" s="247" t="str">
        <f>K6</f>
        <v>OLBRAMICE_Výstavba VO (veřejné osvětlení)</v>
      </c>
      <c r="M85" s="248"/>
      <c r="N85" s="248"/>
      <c r="O85" s="248"/>
      <c r="P85" s="248"/>
      <c r="Q85" s="248"/>
      <c r="R85" s="248"/>
      <c r="S85" s="248"/>
      <c r="T85" s="248"/>
      <c r="U85" s="248"/>
      <c r="V85" s="248"/>
      <c r="W85" s="248"/>
      <c r="X85" s="248"/>
      <c r="Y85" s="248"/>
      <c r="Z85" s="248"/>
      <c r="AA85" s="248"/>
      <c r="AB85" s="248"/>
      <c r="AC85" s="248"/>
      <c r="AD85" s="248"/>
      <c r="AE85" s="248"/>
      <c r="AF85" s="248"/>
      <c r="AG85" s="248"/>
      <c r="AH85" s="248"/>
      <c r="AI85" s="248"/>
      <c r="AJ85" s="248"/>
      <c r="AK85" s="248"/>
      <c r="AL85" s="248"/>
      <c r="AM85" s="248"/>
      <c r="AN85" s="248"/>
      <c r="AO85" s="248"/>
      <c r="AP85" s="61"/>
      <c r="AQ85" s="61"/>
      <c r="AR85" s="62"/>
    </row>
    <row r="86" spans="1:91" s="2" customFormat="1" ht="6.95" customHeight="1">
      <c r="A86" s="32"/>
      <c r="B86" s="33"/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4"/>
      <c r="N86" s="34"/>
      <c r="O86" s="34"/>
      <c r="P86" s="34"/>
      <c r="Q86" s="34"/>
      <c r="R86" s="34"/>
      <c r="S86" s="34"/>
      <c r="T86" s="34"/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  <c r="AF86" s="34"/>
      <c r="AG86" s="34"/>
      <c r="AH86" s="34"/>
      <c r="AI86" s="34"/>
      <c r="AJ86" s="34"/>
      <c r="AK86" s="34"/>
      <c r="AL86" s="34"/>
      <c r="AM86" s="34"/>
      <c r="AN86" s="34"/>
      <c r="AO86" s="34"/>
      <c r="AP86" s="34"/>
      <c r="AQ86" s="34"/>
      <c r="AR86" s="37"/>
      <c r="BG86" s="32"/>
    </row>
    <row r="87" spans="1:91" s="2" customFormat="1" ht="12" customHeight="1">
      <c r="A87" s="32"/>
      <c r="B87" s="33"/>
      <c r="C87" s="27" t="s">
        <v>21</v>
      </c>
      <c r="D87" s="34"/>
      <c r="E87" s="34"/>
      <c r="F87" s="34"/>
      <c r="G87" s="34"/>
      <c r="H87" s="34"/>
      <c r="I87" s="34"/>
      <c r="J87" s="34"/>
      <c r="K87" s="34"/>
      <c r="L87" s="63" t="str">
        <f>IF(K8="","",K8)</f>
        <v>k.ú.: Olbramice u Vilémova (okres Olomouc); 781991</v>
      </c>
      <c r="M87" s="34"/>
      <c r="N87" s="34"/>
      <c r="O87" s="34"/>
      <c r="P87" s="34"/>
      <c r="Q87" s="34"/>
      <c r="R87" s="34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  <c r="AF87" s="34"/>
      <c r="AG87" s="34"/>
      <c r="AH87" s="34"/>
      <c r="AI87" s="27" t="s">
        <v>23</v>
      </c>
      <c r="AJ87" s="34"/>
      <c r="AK87" s="34"/>
      <c r="AL87" s="34"/>
      <c r="AM87" s="249" t="str">
        <f>IF(AN8= "","",AN8)</f>
        <v>22. 7. 2021</v>
      </c>
      <c r="AN87" s="249"/>
      <c r="AO87" s="34"/>
      <c r="AP87" s="34"/>
      <c r="AQ87" s="34"/>
      <c r="AR87" s="37"/>
      <c r="BG87" s="32"/>
    </row>
    <row r="88" spans="1:91" s="2" customFormat="1" ht="6.95" customHeight="1">
      <c r="A88" s="32"/>
      <c r="B88" s="33"/>
      <c r="C88" s="34"/>
      <c r="D88" s="34"/>
      <c r="E88" s="34"/>
      <c r="F88" s="34"/>
      <c r="G88" s="34"/>
      <c r="H88" s="34"/>
      <c r="I88" s="34"/>
      <c r="J88" s="34"/>
      <c r="K88" s="34"/>
      <c r="L88" s="34"/>
      <c r="M88" s="34"/>
      <c r="N88" s="34"/>
      <c r="O88" s="34"/>
      <c r="P88" s="34"/>
      <c r="Q88" s="34"/>
      <c r="R88" s="34"/>
      <c r="S88" s="34"/>
      <c r="T88" s="34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  <c r="AF88" s="34"/>
      <c r="AG88" s="34"/>
      <c r="AH88" s="34"/>
      <c r="AI88" s="34"/>
      <c r="AJ88" s="34"/>
      <c r="AK88" s="34"/>
      <c r="AL88" s="34"/>
      <c r="AM88" s="34"/>
      <c r="AN88" s="34"/>
      <c r="AO88" s="34"/>
      <c r="AP88" s="34"/>
      <c r="AQ88" s="34"/>
      <c r="AR88" s="37"/>
      <c r="BG88" s="32"/>
    </row>
    <row r="89" spans="1:91" s="2" customFormat="1" ht="15.2" customHeight="1">
      <c r="A89" s="32"/>
      <c r="B89" s="33"/>
      <c r="C89" s="27" t="s">
        <v>25</v>
      </c>
      <c r="D89" s="34"/>
      <c r="E89" s="34"/>
      <c r="F89" s="34"/>
      <c r="G89" s="34"/>
      <c r="H89" s="34"/>
      <c r="I89" s="34"/>
      <c r="J89" s="34"/>
      <c r="K89" s="34"/>
      <c r="L89" s="57" t="str">
        <f>IF(E11= "","",E11)</f>
        <v>Obec Olbramice, č.p.56, 783 22 Cholina</v>
      </c>
      <c r="M89" s="34"/>
      <c r="N89" s="34"/>
      <c r="O89" s="34"/>
      <c r="P89" s="34"/>
      <c r="Q89" s="34"/>
      <c r="R89" s="34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  <c r="AF89" s="34"/>
      <c r="AG89" s="34"/>
      <c r="AH89" s="34"/>
      <c r="AI89" s="27" t="s">
        <v>32</v>
      </c>
      <c r="AJ89" s="34"/>
      <c r="AK89" s="34"/>
      <c r="AL89" s="34"/>
      <c r="AM89" s="250" t="str">
        <f>IF(E17="","",E17)</f>
        <v>Viktor Králík</v>
      </c>
      <c r="AN89" s="251"/>
      <c r="AO89" s="251"/>
      <c r="AP89" s="251"/>
      <c r="AQ89" s="34"/>
      <c r="AR89" s="37"/>
      <c r="AS89" s="252" t="s">
        <v>59</v>
      </c>
      <c r="AT89" s="253"/>
      <c r="AU89" s="65"/>
      <c r="AV89" s="65"/>
      <c r="AW89" s="65"/>
      <c r="AX89" s="65"/>
      <c r="AY89" s="65"/>
      <c r="AZ89" s="65"/>
      <c r="BA89" s="65"/>
      <c r="BB89" s="65"/>
      <c r="BC89" s="65"/>
      <c r="BD89" s="65"/>
      <c r="BE89" s="65"/>
      <c r="BF89" s="66"/>
      <c r="BG89" s="32"/>
    </row>
    <row r="90" spans="1:91" s="2" customFormat="1" ht="15.2" customHeight="1">
      <c r="A90" s="32"/>
      <c r="B90" s="33"/>
      <c r="C90" s="27" t="s">
        <v>30</v>
      </c>
      <c r="D90" s="34"/>
      <c r="E90" s="34"/>
      <c r="F90" s="34"/>
      <c r="G90" s="34"/>
      <c r="H90" s="34"/>
      <c r="I90" s="34"/>
      <c r="J90" s="34"/>
      <c r="K90" s="34"/>
      <c r="L90" s="57" t="str">
        <f>IF(E14= "Vyplň údaj","",E14)</f>
        <v/>
      </c>
      <c r="M90" s="34"/>
      <c r="N90" s="34"/>
      <c r="O90" s="34"/>
      <c r="P90" s="34"/>
      <c r="Q90" s="34"/>
      <c r="R90" s="34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  <c r="AF90" s="34"/>
      <c r="AG90" s="34"/>
      <c r="AH90" s="34"/>
      <c r="AI90" s="27" t="s">
        <v>36</v>
      </c>
      <c r="AJ90" s="34"/>
      <c r="AK90" s="34"/>
      <c r="AL90" s="34"/>
      <c r="AM90" s="250" t="str">
        <f>IF(E20="","",E20)</f>
        <v xml:space="preserve"> </v>
      </c>
      <c r="AN90" s="251"/>
      <c r="AO90" s="251"/>
      <c r="AP90" s="251"/>
      <c r="AQ90" s="34"/>
      <c r="AR90" s="37"/>
      <c r="AS90" s="254"/>
      <c r="AT90" s="255"/>
      <c r="AU90" s="67"/>
      <c r="AV90" s="67"/>
      <c r="AW90" s="67"/>
      <c r="AX90" s="67"/>
      <c r="AY90" s="67"/>
      <c r="AZ90" s="67"/>
      <c r="BA90" s="67"/>
      <c r="BB90" s="67"/>
      <c r="BC90" s="67"/>
      <c r="BD90" s="67"/>
      <c r="BE90" s="67"/>
      <c r="BF90" s="68"/>
      <c r="BG90" s="32"/>
    </row>
    <row r="91" spans="1:91" s="2" customFormat="1" ht="10.9" customHeight="1">
      <c r="A91" s="32"/>
      <c r="B91" s="33"/>
      <c r="C91" s="34"/>
      <c r="D91" s="34"/>
      <c r="E91" s="34"/>
      <c r="F91" s="34"/>
      <c r="G91" s="34"/>
      <c r="H91" s="34"/>
      <c r="I91" s="34"/>
      <c r="J91" s="34"/>
      <c r="K91" s="34"/>
      <c r="L91" s="34"/>
      <c r="M91" s="34"/>
      <c r="N91" s="34"/>
      <c r="O91" s="34"/>
      <c r="P91" s="34"/>
      <c r="Q91" s="34"/>
      <c r="R91" s="34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  <c r="AF91" s="34"/>
      <c r="AG91" s="34"/>
      <c r="AH91" s="34"/>
      <c r="AI91" s="34"/>
      <c r="AJ91" s="34"/>
      <c r="AK91" s="34"/>
      <c r="AL91" s="34"/>
      <c r="AM91" s="34"/>
      <c r="AN91" s="34"/>
      <c r="AO91" s="34"/>
      <c r="AP91" s="34"/>
      <c r="AQ91" s="34"/>
      <c r="AR91" s="37"/>
      <c r="AS91" s="256"/>
      <c r="AT91" s="257"/>
      <c r="AU91" s="69"/>
      <c r="AV91" s="69"/>
      <c r="AW91" s="69"/>
      <c r="AX91" s="69"/>
      <c r="AY91" s="69"/>
      <c r="AZ91" s="69"/>
      <c r="BA91" s="69"/>
      <c r="BB91" s="69"/>
      <c r="BC91" s="69"/>
      <c r="BD91" s="69"/>
      <c r="BE91" s="69"/>
      <c r="BF91" s="70"/>
      <c r="BG91" s="32"/>
    </row>
    <row r="92" spans="1:91" s="2" customFormat="1" ht="29.25" customHeight="1">
      <c r="A92" s="32"/>
      <c r="B92" s="33"/>
      <c r="C92" s="258" t="s">
        <v>60</v>
      </c>
      <c r="D92" s="259"/>
      <c r="E92" s="259"/>
      <c r="F92" s="259"/>
      <c r="G92" s="259"/>
      <c r="H92" s="71"/>
      <c r="I92" s="260" t="s">
        <v>61</v>
      </c>
      <c r="J92" s="259"/>
      <c r="K92" s="259"/>
      <c r="L92" s="259"/>
      <c r="M92" s="259"/>
      <c r="N92" s="259"/>
      <c r="O92" s="259"/>
      <c r="P92" s="259"/>
      <c r="Q92" s="259"/>
      <c r="R92" s="259"/>
      <c r="S92" s="259"/>
      <c r="T92" s="259"/>
      <c r="U92" s="259"/>
      <c r="V92" s="259"/>
      <c r="W92" s="259"/>
      <c r="X92" s="259"/>
      <c r="Y92" s="259"/>
      <c r="Z92" s="259"/>
      <c r="AA92" s="259"/>
      <c r="AB92" s="259"/>
      <c r="AC92" s="259"/>
      <c r="AD92" s="259"/>
      <c r="AE92" s="259"/>
      <c r="AF92" s="259"/>
      <c r="AG92" s="261" t="s">
        <v>62</v>
      </c>
      <c r="AH92" s="259"/>
      <c r="AI92" s="259"/>
      <c r="AJ92" s="259"/>
      <c r="AK92" s="259"/>
      <c r="AL92" s="259"/>
      <c r="AM92" s="259"/>
      <c r="AN92" s="260" t="s">
        <v>63</v>
      </c>
      <c r="AO92" s="259"/>
      <c r="AP92" s="262"/>
      <c r="AQ92" s="72" t="s">
        <v>64</v>
      </c>
      <c r="AR92" s="37"/>
      <c r="AS92" s="73" t="s">
        <v>65</v>
      </c>
      <c r="AT92" s="74" t="s">
        <v>66</v>
      </c>
      <c r="AU92" s="74" t="s">
        <v>67</v>
      </c>
      <c r="AV92" s="74" t="s">
        <v>68</v>
      </c>
      <c r="AW92" s="74" t="s">
        <v>69</v>
      </c>
      <c r="AX92" s="74" t="s">
        <v>70</v>
      </c>
      <c r="AY92" s="74" t="s">
        <v>71</v>
      </c>
      <c r="AZ92" s="74" t="s">
        <v>72</v>
      </c>
      <c r="BA92" s="74" t="s">
        <v>73</v>
      </c>
      <c r="BB92" s="74" t="s">
        <v>74</v>
      </c>
      <c r="BC92" s="74" t="s">
        <v>75</v>
      </c>
      <c r="BD92" s="74" t="s">
        <v>76</v>
      </c>
      <c r="BE92" s="74" t="s">
        <v>77</v>
      </c>
      <c r="BF92" s="75" t="s">
        <v>78</v>
      </c>
      <c r="BG92" s="32"/>
    </row>
    <row r="93" spans="1:91" s="2" customFormat="1" ht="10.9" customHeight="1">
      <c r="A93" s="32"/>
      <c r="B93" s="33"/>
      <c r="C93" s="34"/>
      <c r="D93" s="34"/>
      <c r="E93" s="34"/>
      <c r="F93" s="34"/>
      <c r="G93" s="34"/>
      <c r="H93" s="34"/>
      <c r="I93" s="34"/>
      <c r="J93" s="34"/>
      <c r="K93" s="34"/>
      <c r="L93" s="34"/>
      <c r="M93" s="34"/>
      <c r="N93" s="34"/>
      <c r="O93" s="34"/>
      <c r="P93" s="34"/>
      <c r="Q93" s="34"/>
      <c r="R93" s="34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  <c r="AF93" s="34"/>
      <c r="AG93" s="34"/>
      <c r="AH93" s="34"/>
      <c r="AI93" s="34"/>
      <c r="AJ93" s="34"/>
      <c r="AK93" s="34"/>
      <c r="AL93" s="34"/>
      <c r="AM93" s="34"/>
      <c r="AN93" s="34"/>
      <c r="AO93" s="34"/>
      <c r="AP93" s="34"/>
      <c r="AQ93" s="34"/>
      <c r="AR93" s="37"/>
      <c r="AS93" s="76"/>
      <c r="AT93" s="77"/>
      <c r="AU93" s="77"/>
      <c r="AV93" s="77"/>
      <c r="AW93" s="77"/>
      <c r="AX93" s="77"/>
      <c r="AY93" s="77"/>
      <c r="AZ93" s="77"/>
      <c r="BA93" s="77"/>
      <c r="BB93" s="77"/>
      <c r="BC93" s="77"/>
      <c r="BD93" s="77"/>
      <c r="BE93" s="77"/>
      <c r="BF93" s="78"/>
      <c r="BG93" s="32"/>
    </row>
    <row r="94" spans="1:91" s="6" customFormat="1" ht="32.450000000000003" customHeight="1">
      <c r="B94" s="79"/>
      <c r="C94" s="80" t="s">
        <v>79</v>
      </c>
      <c r="D94" s="81"/>
      <c r="E94" s="81"/>
      <c r="F94" s="81"/>
      <c r="G94" s="81"/>
      <c r="H94" s="81"/>
      <c r="I94" s="81"/>
      <c r="J94" s="81"/>
      <c r="K94" s="81"/>
      <c r="L94" s="81"/>
      <c r="M94" s="81"/>
      <c r="N94" s="81"/>
      <c r="O94" s="81"/>
      <c r="P94" s="81"/>
      <c r="Q94" s="81"/>
      <c r="R94" s="81"/>
      <c r="S94" s="81"/>
      <c r="T94" s="81"/>
      <c r="U94" s="81"/>
      <c r="V94" s="81"/>
      <c r="W94" s="81"/>
      <c r="X94" s="81"/>
      <c r="Y94" s="81"/>
      <c r="Z94" s="81"/>
      <c r="AA94" s="81"/>
      <c r="AB94" s="81"/>
      <c r="AC94" s="81"/>
      <c r="AD94" s="81"/>
      <c r="AE94" s="81"/>
      <c r="AF94" s="81"/>
      <c r="AG94" s="266">
        <f>ROUND(AG95,2)</f>
        <v>0</v>
      </c>
      <c r="AH94" s="266"/>
      <c r="AI94" s="266"/>
      <c r="AJ94" s="266"/>
      <c r="AK94" s="266"/>
      <c r="AL94" s="266"/>
      <c r="AM94" s="266"/>
      <c r="AN94" s="267">
        <f>SUM(AG94,AV94)</f>
        <v>0</v>
      </c>
      <c r="AO94" s="267"/>
      <c r="AP94" s="267"/>
      <c r="AQ94" s="83" t="s">
        <v>1</v>
      </c>
      <c r="AR94" s="84"/>
      <c r="AS94" s="85">
        <f>ROUND(AS95,2)</f>
        <v>0</v>
      </c>
      <c r="AT94" s="86">
        <f>ROUND(AT95,2)</f>
        <v>0</v>
      </c>
      <c r="AU94" s="87">
        <f>ROUND(AU95,2)</f>
        <v>0</v>
      </c>
      <c r="AV94" s="87">
        <f>ROUND(SUM(AX94:AY94),2)</f>
        <v>0</v>
      </c>
      <c r="AW94" s="88">
        <f>ROUND(AW95,5)</f>
        <v>0</v>
      </c>
      <c r="AX94" s="87">
        <f>ROUND(BB94*L29,2)</f>
        <v>0</v>
      </c>
      <c r="AY94" s="87">
        <f>ROUND(BC94*L30,2)</f>
        <v>0</v>
      </c>
      <c r="AZ94" s="87">
        <f>ROUND(BD94*L29,2)</f>
        <v>0</v>
      </c>
      <c r="BA94" s="87">
        <f>ROUND(BE94*L30,2)</f>
        <v>0</v>
      </c>
      <c r="BB94" s="87">
        <f>ROUND(BB95,2)</f>
        <v>0</v>
      </c>
      <c r="BC94" s="87">
        <f>ROUND(BC95,2)</f>
        <v>0</v>
      </c>
      <c r="BD94" s="87">
        <f>ROUND(BD95,2)</f>
        <v>0</v>
      </c>
      <c r="BE94" s="87">
        <f>ROUND(BE95,2)</f>
        <v>0</v>
      </c>
      <c r="BF94" s="89">
        <f>ROUND(BF95,2)</f>
        <v>0</v>
      </c>
      <c r="BS94" s="90" t="s">
        <v>80</v>
      </c>
      <c r="BT94" s="90" t="s">
        <v>81</v>
      </c>
      <c r="BU94" s="91" t="s">
        <v>82</v>
      </c>
      <c r="BV94" s="90" t="s">
        <v>83</v>
      </c>
      <c r="BW94" s="90" t="s">
        <v>6</v>
      </c>
      <c r="BX94" s="90" t="s">
        <v>84</v>
      </c>
      <c r="CL94" s="90" t="s">
        <v>1</v>
      </c>
    </row>
    <row r="95" spans="1:91" s="7" customFormat="1" ht="24.75" customHeight="1">
      <c r="A95" s="92" t="s">
        <v>85</v>
      </c>
      <c r="B95" s="93"/>
      <c r="C95" s="94"/>
      <c r="D95" s="265" t="s">
        <v>86</v>
      </c>
      <c r="E95" s="265"/>
      <c r="F95" s="265"/>
      <c r="G95" s="265"/>
      <c r="H95" s="265"/>
      <c r="I95" s="95"/>
      <c r="J95" s="265" t="s">
        <v>87</v>
      </c>
      <c r="K95" s="265"/>
      <c r="L95" s="265"/>
      <c r="M95" s="265"/>
      <c r="N95" s="265"/>
      <c r="O95" s="265"/>
      <c r="P95" s="265"/>
      <c r="Q95" s="265"/>
      <c r="R95" s="265"/>
      <c r="S95" s="265"/>
      <c r="T95" s="265"/>
      <c r="U95" s="265"/>
      <c r="V95" s="265"/>
      <c r="W95" s="265"/>
      <c r="X95" s="265"/>
      <c r="Y95" s="265"/>
      <c r="Z95" s="265"/>
      <c r="AA95" s="265"/>
      <c r="AB95" s="265"/>
      <c r="AC95" s="265"/>
      <c r="AD95" s="265"/>
      <c r="AE95" s="265"/>
      <c r="AF95" s="265"/>
      <c r="AG95" s="263">
        <f>'01 - D.1.4.g - zařízení s...'!K32</f>
        <v>0</v>
      </c>
      <c r="AH95" s="264"/>
      <c r="AI95" s="264"/>
      <c r="AJ95" s="264"/>
      <c r="AK95" s="264"/>
      <c r="AL95" s="264"/>
      <c r="AM95" s="264"/>
      <c r="AN95" s="263">
        <f>SUM(AG95,AV95)</f>
        <v>0</v>
      </c>
      <c r="AO95" s="264"/>
      <c r="AP95" s="264"/>
      <c r="AQ95" s="96" t="s">
        <v>88</v>
      </c>
      <c r="AR95" s="97"/>
      <c r="AS95" s="98">
        <f>'01 - D.1.4.g - zařízení s...'!K30</f>
        <v>0</v>
      </c>
      <c r="AT95" s="99">
        <f>'01 - D.1.4.g - zařízení s...'!K31</f>
        <v>0</v>
      </c>
      <c r="AU95" s="99">
        <v>0</v>
      </c>
      <c r="AV95" s="99">
        <f>ROUND(SUM(AX95:AY95),2)</f>
        <v>0</v>
      </c>
      <c r="AW95" s="100">
        <f>'01 - D.1.4.g - zařízení s...'!T134</f>
        <v>0</v>
      </c>
      <c r="AX95" s="99">
        <f>'01 - D.1.4.g - zařízení s...'!K35</f>
        <v>0</v>
      </c>
      <c r="AY95" s="99">
        <f>'01 - D.1.4.g - zařízení s...'!K36</f>
        <v>0</v>
      </c>
      <c r="AZ95" s="99">
        <f>'01 - D.1.4.g - zařízení s...'!K37</f>
        <v>0</v>
      </c>
      <c r="BA95" s="99">
        <f>'01 - D.1.4.g - zařízení s...'!K38</f>
        <v>0</v>
      </c>
      <c r="BB95" s="99">
        <f>'01 - D.1.4.g - zařízení s...'!F35</f>
        <v>0</v>
      </c>
      <c r="BC95" s="99">
        <f>'01 - D.1.4.g - zařízení s...'!F36</f>
        <v>0</v>
      </c>
      <c r="BD95" s="99">
        <f>'01 - D.1.4.g - zařízení s...'!F37</f>
        <v>0</v>
      </c>
      <c r="BE95" s="99">
        <f>'01 - D.1.4.g - zařízení s...'!F38</f>
        <v>0</v>
      </c>
      <c r="BF95" s="101">
        <f>'01 - D.1.4.g - zařízení s...'!F39</f>
        <v>0</v>
      </c>
      <c r="BT95" s="102" t="s">
        <v>89</v>
      </c>
      <c r="BV95" s="102" t="s">
        <v>83</v>
      </c>
      <c r="BW95" s="102" t="s">
        <v>90</v>
      </c>
      <c r="BX95" s="102" t="s">
        <v>6</v>
      </c>
      <c r="CL95" s="102" t="s">
        <v>1</v>
      </c>
      <c r="CM95" s="102" t="s">
        <v>91</v>
      </c>
    </row>
    <row r="96" spans="1:91" s="2" customFormat="1" ht="30" customHeight="1">
      <c r="A96" s="32"/>
      <c r="B96" s="33"/>
      <c r="C96" s="34"/>
      <c r="D96" s="34"/>
      <c r="E96" s="34"/>
      <c r="F96" s="34"/>
      <c r="G96" s="34"/>
      <c r="H96" s="34"/>
      <c r="I96" s="34"/>
      <c r="J96" s="34"/>
      <c r="K96" s="34"/>
      <c r="L96" s="34"/>
      <c r="M96" s="34"/>
      <c r="N96" s="34"/>
      <c r="O96" s="34"/>
      <c r="P96" s="34"/>
      <c r="Q96" s="34"/>
      <c r="R96" s="34"/>
      <c r="S96" s="34"/>
      <c r="T96" s="34"/>
      <c r="U96" s="34"/>
      <c r="V96" s="34"/>
      <c r="W96" s="34"/>
      <c r="X96" s="34"/>
      <c r="Y96" s="34"/>
      <c r="Z96" s="34"/>
      <c r="AA96" s="34"/>
      <c r="AB96" s="34"/>
      <c r="AC96" s="34"/>
      <c r="AD96" s="34"/>
      <c r="AE96" s="34"/>
      <c r="AF96" s="34"/>
      <c r="AG96" s="34"/>
      <c r="AH96" s="34"/>
      <c r="AI96" s="34"/>
      <c r="AJ96" s="34"/>
      <c r="AK96" s="34"/>
      <c r="AL96" s="34"/>
      <c r="AM96" s="34"/>
      <c r="AN96" s="34"/>
      <c r="AO96" s="34"/>
      <c r="AP96" s="34"/>
      <c r="AQ96" s="34"/>
      <c r="AR96" s="37"/>
      <c r="AS96" s="32"/>
      <c r="AT96" s="32"/>
      <c r="AU96" s="32"/>
      <c r="AV96" s="32"/>
      <c r="AW96" s="32"/>
      <c r="AX96" s="32"/>
      <c r="AY96" s="32"/>
      <c r="AZ96" s="32"/>
      <c r="BA96" s="32"/>
      <c r="BB96" s="32"/>
      <c r="BC96" s="32"/>
      <c r="BD96" s="32"/>
      <c r="BE96" s="32"/>
      <c r="BF96" s="32"/>
      <c r="BG96" s="32"/>
    </row>
    <row r="97" spans="1:59" s="2" customFormat="1" ht="6.95" customHeight="1">
      <c r="A97" s="32"/>
      <c r="B97" s="52"/>
      <c r="C97" s="53"/>
      <c r="D97" s="53"/>
      <c r="E97" s="53"/>
      <c r="F97" s="53"/>
      <c r="G97" s="53"/>
      <c r="H97" s="53"/>
      <c r="I97" s="53"/>
      <c r="J97" s="53"/>
      <c r="K97" s="53"/>
      <c r="L97" s="53"/>
      <c r="M97" s="53"/>
      <c r="N97" s="53"/>
      <c r="O97" s="53"/>
      <c r="P97" s="53"/>
      <c r="Q97" s="53"/>
      <c r="R97" s="53"/>
      <c r="S97" s="53"/>
      <c r="T97" s="53"/>
      <c r="U97" s="53"/>
      <c r="V97" s="53"/>
      <c r="W97" s="53"/>
      <c r="X97" s="53"/>
      <c r="Y97" s="53"/>
      <c r="Z97" s="53"/>
      <c r="AA97" s="53"/>
      <c r="AB97" s="53"/>
      <c r="AC97" s="53"/>
      <c r="AD97" s="53"/>
      <c r="AE97" s="53"/>
      <c r="AF97" s="53"/>
      <c r="AG97" s="53"/>
      <c r="AH97" s="53"/>
      <c r="AI97" s="53"/>
      <c r="AJ97" s="53"/>
      <c r="AK97" s="53"/>
      <c r="AL97" s="53"/>
      <c r="AM97" s="53"/>
      <c r="AN97" s="53"/>
      <c r="AO97" s="53"/>
      <c r="AP97" s="53"/>
      <c r="AQ97" s="53"/>
      <c r="AR97" s="37"/>
      <c r="AS97" s="32"/>
      <c r="AT97" s="32"/>
      <c r="AU97" s="32"/>
      <c r="AV97" s="32"/>
      <c r="AW97" s="32"/>
      <c r="AX97" s="32"/>
      <c r="AY97" s="32"/>
      <c r="AZ97" s="32"/>
      <c r="BA97" s="32"/>
      <c r="BB97" s="32"/>
      <c r="BC97" s="32"/>
      <c r="BD97" s="32"/>
      <c r="BE97" s="32"/>
      <c r="BF97" s="32"/>
      <c r="BG97" s="32"/>
    </row>
  </sheetData>
  <sheetProtection algorithmName="SHA-512" hashValue="5KOjt0pj/E/YQrC8b8fWaDw0sWInSoYclHGXVwkYkPc/0Weu8d2xKlKeXGvirMztk71IlGBjwQEjd83Cz2JuCQ==" saltValue="iptUKNmafA2kDn76LJHeWDlB3CGRE570G8y5qY6X7fJj3Vd/AtKVXwsmPYNkWlfi4AOS9FCEvKu7hSStFZqKrA==" spinCount="100000" sheet="1" objects="1" scenarios="1" formatColumns="0" formatRows="0"/>
  <mergeCells count="42">
    <mergeCell ref="AR2:BG2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AG94:AM94"/>
    <mergeCell ref="AN94:AP94"/>
    <mergeCell ref="L85:AO85"/>
    <mergeCell ref="AM87:AN87"/>
    <mergeCell ref="AM89:AP89"/>
    <mergeCell ref="AS89:AT91"/>
    <mergeCell ref="AM90:AP90"/>
    <mergeCell ref="W33:AE33"/>
    <mergeCell ref="AK33:AO33"/>
    <mergeCell ref="L33:P33"/>
    <mergeCell ref="X35:AB35"/>
    <mergeCell ref="AK35:AO35"/>
    <mergeCell ref="AK31:AO31"/>
    <mergeCell ref="L31:P31"/>
    <mergeCell ref="W32:AE32"/>
    <mergeCell ref="AK32:AO32"/>
    <mergeCell ref="L32:P32"/>
    <mergeCell ref="BG5:BG34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</mergeCells>
  <hyperlinks>
    <hyperlink ref="A95" location="'01 - D.1.4.g - zařízení s...'!C2" display="/" xr:uid="{00000000-0004-0000-0000-000000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BM296"/>
  <sheetViews>
    <sheetView showGridLines="0" workbookViewId="0"/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1" width="22.33203125" style="1" customWidth="1"/>
    <col min="12" max="12" width="15.5" style="1" customWidth="1"/>
    <col min="13" max="13" width="9.33203125" style="1" customWidth="1"/>
    <col min="14" max="14" width="10.83203125" style="1" hidden="1" customWidth="1"/>
    <col min="15" max="15" width="9.33203125" style="1" hidden="1"/>
    <col min="16" max="24" width="14.1640625" style="1" hidden="1" customWidth="1"/>
    <col min="25" max="25" width="12.33203125" style="1" hidden="1" customWidth="1"/>
    <col min="26" max="26" width="16.33203125" style="1" customWidth="1"/>
    <col min="27" max="27" width="12.33203125" style="1" customWidth="1"/>
    <col min="28" max="28" width="1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M2" s="268"/>
      <c r="N2" s="268"/>
      <c r="O2" s="268"/>
      <c r="P2" s="268"/>
      <c r="Q2" s="268"/>
      <c r="R2" s="268"/>
      <c r="S2" s="268"/>
      <c r="T2" s="268"/>
      <c r="U2" s="268"/>
      <c r="V2" s="268"/>
      <c r="W2" s="268"/>
      <c r="X2" s="268"/>
      <c r="Y2" s="268"/>
      <c r="Z2" s="268"/>
      <c r="AT2" s="15" t="s">
        <v>90</v>
      </c>
    </row>
    <row r="3" spans="1:46" s="1" customFormat="1" ht="6.95" customHeight="1">
      <c r="B3" s="103"/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8"/>
      <c r="AT3" s="15" t="s">
        <v>91</v>
      </c>
    </row>
    <row r="4" spans="1:46" s="1" customFormat="1" ht="24.95" customHeight="1">
      <c r="B4" s="18"/>
      <c r="D4" s="105" t="s">
        <v>92</v>
      </c>
      <c r="M4" s="18"/>
      <c r="N4" s="106" t="s">
        <v>11</v>
      </c>
      <c r="AT4" s="15" t="s">
        <v>4</v>
      </c>
    </row>
    <row r="5" spans="1:46" s="1" customFormat="1" ht="6.95" customHeight="1">
      <c r="B5" s="18"/>
      <c r="M5" s="18"/>
    </row>
    <row r="6" spans="1:46" s="1" customFormat="1" ht="12" customHeight="1">
      <c r="B6" s="18"/>
      <c r="D6" s="107" t="s">
        <v>17</v>
      </c>
      <c r="M6" s="18"/>
    </row>
    <row r="7" spans="1:46" s="1" customFormat="1" ht="16.5" customHeight="1">
      <c r="B7" s="18"/>
      <c r="E7" s="269" t="str">
        <f>'Rekapitulace stavby'!K6</f>
        <v>OLBRAMICE_Výstavba VO (veřejné osvětlení)</v>
      </c>
      <c r="F7" s="270"/>
      <c r="G7" s="270"/>
      <c r="H7" s="270"/>
      <c r="M7" s="18"/>
    </row>
    <row r="8" spans="1:46" s="2" customFormat="1" ht="12" customHeight="1">
      <c r="A8" s="32"/>
      <c r="B8" s="37"/>
      <c r="C8" s="32"/>
      <c r="D8" s="107" t="s">
        <v>93</v>
      </c>
      <c r="E8" s="32"/>
      <c r="F8" s="32"/>
      <c r="G8" s="32"/>
      <c r="H8" s="32"/>
      <c r="I8" s="32"/>
      <c r="J8" s="32"/>
      <c r="K8" s="32"/>
      <c r="L8" s="32"/>
      <c r="M8" s="49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</row>
    <row r="9" spans="1:46" s="2" customFormat="1" ht="16.5" customHeight="1">
      <c r="A9" s="32"/>
      <c r="B9" s="37"/>
      <c r="C9" s="32"/>
      <c r="D9" s="32"/>
      <c r="E9" s="271" t="s">
        <v>94</v>
      </c>
      <c r="F9" s="272"/>
      <c r="G9" s="272"/>
      <c r="H9" s="272"/>
      <c r="I9" s="32"/>
      <c r="J9" s="32"/>
      <c r="K9" s="32"/>
      <c r="L9" s="32"/>
      <c r="M9" s="49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</row>
    <row r="10" spans="1:46" s="2" customFormat="1" ht="11.25">
      <c r="A10" s="32"/>
      <c r="B10" s="37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49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</row>
    <row r="11" spans="1:46" s="2" customFormat="1" ht="12" customHeight="1">
      <c r="A11" s="32"/>
      <c r="B11" s="37"/>
      <c r="C11" s="32"/>
      <c r="D11" s="107" t="s">
        <v>19</v>
      </c>
      <c r="E11" s="32"/>
      <c r="F11" s="108" t="s">
        <v>1</v>
      </c>
      <c r="G11" s="32"/>
      <c r="H11" s="32"/>
      <c r="I11" s="107" t="s">
        <v>20</v>
      </c>
      <c r="J11" s="108" t="s">
        <v>1</v>
      </c>
      <c r="K11" s="32"/>
      <c r="L11" s="32"/>
      <c r="M11" s="49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</row>
    <row r="12" spans="1:46" s="2" customFormat="1" ht="12" customHeight="1">
      <c r="A12" s="32"/>
      <c r="B12" s="37"/>
      <c r="C12" s="32"/>
      <c r="D12" s="107" t="s">
        <v>21</v>
      </c>
      <c r="E12" s="32"/>
      <c r="F12" s="108" t="s">
        <v>22</v>
      </c>
      <c r="G12" s="32"/>
      <c r="H12" s="32"/>
      <c r="I12" s="107" t="s">
        <v>23</v>
      </c>
      <c r="J12" s="109" t="str">
        <f>'Rekapitulace stavby'!AN8</f>
        <v>22. 7. 2021</v>
      </c>
      <c r="K12" s="32"/>
      <c r="L12" s="32"/>
      <c r="M12" s="49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</row>
    <row r="13" spans="1:46" s="2" customFormat="1" ht="10.9" customHeight="1">
      <c r="A13" s="32"/>
      <c r="B13" s="37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49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</row>
    <row r="14" spans="1:46" s="2" customFormat="1" ht="12" customHeight="1">
      <c r="A14" s="32"/>
      <c r="B14" s="37"/>
      <c r="C14" s="32"/>
      <c r="D14" s="107" t="s">
        <v>25</v>
      </c>
      <c r="E14" s="32"/>
      <c r="F14" s="32"/>
      <c r="G14" s="32"/>
      <c r="H14" s="32"/>
      <c r="I14" s="107" t="s">
        <v>26</v>
      </c>
      <c r="J14" s="108" t="s">
        <v>27</v>
      </c>
      <c r="K14" s="32"/>
      <c r="L14" s="32"/>
      <c r="M14" s="49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</row>
    <row r="15" spans="1:46" s="2" customFormat="1" ht="18" customHeight="1">
      <c r="A15" s="32"/>
      <c r="B15" s="37"/>
      <c r="C15" s="32"/>
      <c r="D15" s="32"/>
      <c r="E15" s="108" t="s">
        <v>28</v>
      </c>
      <c r="F15" s="32"/>
      <c r="G15" s="32"/>
      <c r="H15" s="32"/>
      <c r="I15" s="107" t="s">
        <v>29</v>
      </c>
      <c r="J15" s="108" t="s">
        <v>1</v>
      </c>
      <c r="K15" s="32"/>
      <c r="L15" s="32"/>
      <c r="M15" s="49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</row>
    <row r="16" spans="1:46" s="2" customFormat="1" ht="6.95" customHeight="1">
      <c r="A16" s="32"/>
      <c r="B16" s="37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49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</row>
    <row r="17" spans="1:31" s="2" customFormat="1" ht="12" customHeight="1">
      <c r="A17" s="32"/>
      <c r="B17" s="37"/>
      <c r="C17" s="32"/>
      <c r="D17" s="107" t="s">
        <v>30</v>
      </c>
      <c r="E17" s="32"/>
      <c r="F17" s="32"/>
      <c r="G17" s="32"/>
      <c r="H17" s="32"/>
      <c r="I17" s="107" t="s">
        <v>26</v>
      </c>
      <c r="J17" s="28" t="str">
        <f>'Rekapitulace stavby'!AN13</f>
        <v>Vyplň údaj</v>
      </c>
      <c r="K17" s="32"/>
      <c r="L17" s="32"/>
      <c r="M17" s="49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</row>
    <row r="18" spans="1:31" s="2" customFormat="1" ht="18" customHeight="1">
      <c r="A18" s="32"/>
      <c r="B18" s="37"/>
      <c r="C18" s="32"/>
      <c r="D18" s="32"/>
      <c r="E18" s="273" t="str">
        <f>'Rekapitulace stavby'!E14</f>
        <v>Vyplň údaj</v>
      </c>
      <c r="F18" s="274"/>
      <c r="G18" s="274"/>
      <c r="H18" s="274"/>
      <c r="I18" s="107" t="s">
        <v>29</v>
      </c>
      <c r="J18" s="28" t="str">
        <f>'Rekapitulace stavby'!AN14</f>
        <v>Vyplň údaj</v>
      </c>
      <c r="K18" s="32"/>
      <c r="L18" s="32"/>
      <c r="M18" s="49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</row>
    <row r="19" spans="1:31" s="2" customFormat="1" ht="6.95" customHeight="1">
      <c r="A19" s="32"/>
      <c r="B19" s="37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49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</row>
    <row r="20" spans="1:31" s="2" customFormat="1" ht="12" customHeight="1">
      <c r="A20" s="32"/>
      <c r="B20" s="37"/>
      <c r="C20" s="32"/>
      <c r="D20" s="107" t="s">
        <v>32</v>
      </c>
      <c r="E20" s="32"/>
      <c r="F20" s="32"/>
      <c r="G20" s="32"/>
      <c r="H20" s="32"/>
      <c r="I20" s="107" t="s">
        <v>26</v>
      </c>
      <c r="J20" s="108" t="s">
        <v>33</v>
      </c>
      <c r="K20" s="32"/>
      <c r="L20" s="32"/>
      <c r="M20" s="49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</row>
    <row r="21" spans="1:31" s="2" customFormat="1" ht="18" customHeight="1">
      <c r="A21" s="32"/>
      <c r="B21" s="37"/>
      <c r="C21" s="32"/>
      <c r="D21" s="32"/>
      <c r="E21" s="108" t="s">
        <v>34</v>
      </c>
      <c r="F21" s="32"/>
      <c r="G21" s="32"/>
      <c r="H21" s="32"/>
      <c r="I21" s="107" t="s">
        <v>29</v>
      </c>
      <c r="J21" s="108" t="s">
        <v>35</v>
      </c>
      <c r="K21" s="32"/>
      <c r="L21" s="32"/>
      <c r="M21" s="49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</row>
    <row r="22" spans="1:31" s="2" customFormat="1" ht="6.95" customHeight="1">
      <c r="A22" s="32"/>
      <c r="B22" s="37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49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</row>
    <row r="23" spans="1:31" s="2" customFormat="1" ht="12" customHeight="1">
      <c r="A23" s="32"/>
      <c r="B23" s="37"/>
      <c r="C23" s="32"/>
      <c r="D23" s="107" t="s">
        <v>36</v>
      </c>
      <c r="E23" s="32"/>
      <c r="F23" s="32"/>
      <c r="G23" s="32"/>
      <c r="H23" s="32"/>
      <c r="I23" s="107" t="s">
        <v>26</v>
      </c>
      <c r="J23" s="108" t="str">
        <f>IF('Rekapitulace stavby'!AN19="","",'Rekapitulace stavby'!AN19)</f>
        <v/>
      </c>
      <c r="K23" s="32"/>
      <c r="L23" s="32"/>
      <c r="M23" s="49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</row>
    <row r="24" spans="1:31" s="2" customFormat="1" ht="18" customHeight="1">
      <c r="A24" s="32"/>
      <c r="B24" s="37"/>
      <c r="C24" s="32"/>
      <c r="D24" s="32"/>
      <c r="E24" s="108" t="str">
        <f>IF('Rekapitulace stavby'!E20="","",'Rekapitulace stavby'!E20)</f>
        <v xml:space="preserve"> </v>
      </c>
      <c r="F24" s="32"/>
      <c r="G24" s="32"/>
      <c r="H24" s="32"/>
      <c r="I24" s="107" t="s">
        <v>29</v>
      </c>
      <c r="J24" s="108" t="str">
        <f>IF('Rekapitulace stavby'!AN20="","",'Rekapitulace stavby'!AN20)</f>
        <v/>
      </c>
      <c r="K24" s="32"/>
      <c r="L24" s="32"/>
      <c r="M24" s="49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</row>
    <row r="25" spans="1:31" s="2" customFormat="1" ht="6.95" customHeight="1">
      <c r="A25" s="32"/>
      <c r="B25" s="37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49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</row>
    <row r="26" spans="1:31" s="2" customFormat="1" ht="12" customHeight="1">
      <c r="A26" s="32"/>
      <c r="B26" s="37"/>
      <c r="C26" s="32"/>
      <c r="D26" s="107" t="s">
        <v>38</v>
      </c>
      <c r="E26" s="32"/>
      <c r="F26" s="32"/>
      <c r="G26" s="32"/>
      <c r="H26" s="32"/>
      <c r="I26" s="32"/>
      <c r="J26" s="32"/>
      <c r="K26" s="32"/>
      <c r="L26" s="32"/>
      <c r="M26" s="49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</row>
    <row r="27" spans="1:31" s="8" customFormat="1" ht="16.5" customHeight="1">
      <c r="A27" s="110"/>
      <c r="B27" s="111"/>
      <c r="C27" s="110"/>
      <c r="D27" s="110"/>
      <c r="E27" s="275" t="s">
        <v>1</v>
      </c>
      <c r="F27" s="275"/>
      <c r="G27" s="275"/>
      <c r="H27" s="275"/>
      <c r="I27" s="110"/>
      <c r="J27" s="110"/>
      <c r="K27" s="110"/>
      <c r="L27" s="110"/>
      <c r="M27" s="112"/>
      <c r="S27" s="110"/>
      <c r="T27" s="110"/>
      <c r="U27" s="110"/>
      <c r="V27" s="110"/>
      <c r="W27" s="110"/>
      <c r="X27" s="110"/>
      <c r="Y27" s="110"/>
      <c r="Z27" s="110"/>
      <c r="AA27" s="110"/>
      <c r="AB27" s="110"/>
      <c r="AC27" s="110"/>
      <c r="AD27" s="110"/>
      <c r="AE27" s="110"/>
    </row>
    <row r="28" spans="1:31" s="2" customFormat="1" ht="6.95" customHeight="1">
      <c r="A28" s="32"/>
      <c r="B28" s="37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49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</row>
    <row r="29" spans="1:31" s="2" customFormat="1" ht="6.95" customHeight="1">
      <c r="A29" s="32"/>
      <c r="B29" s="37"/>
      <c r="C29" s="32"/>
      <c r="D29" s="113"/>
      <c r="E29" s="113"/>
      <c r="F29" s="113"/>
      <c r="G29" s="113"/>
      <c r="H29" s="113"/>
      <c r="I29" s="113"/>
      <c r="J29" s="113"/>
      <c r="K29" s="113"/>
      <c r="L29" s="113"/>
      <c r="M29" s="49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</row>
    <row r="30" spans="1:31" s="2" customFormat="1" ht="12.75">
      <c r="A30" s="32"/>
      <c r="B30" s="37"/>
      <c r="C30" s="32"/>
      <c r="D30" s="32"/>
      <c r="E30" s="107" t="s">
        <v>95</v>
      </c>
      <c r="F30" s="32"/>
      <c r="G30" s="32"/>
      <c r="H30" s="32"/>
      <c r="I30" s="32"/>
      <c r="J30" s="32"/>
      <c r="K30" s="114">
        <f>I96</f>
        <v>0</v>
      </c>
      <c r="L30" s="32"/>
      <c r="M30" s="49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</row>
    <row r="31" spans="1:31" s="2" customFormat="1" ht="12.75">
      <c r="A31" s="32"/>
      <c r="B31" s="37"/>
      <c r="C31" s="32"/>
      <c r="D31" s="32"/>
      <c r="E31" s="107" t="s">
        <v>96</v>
      </c>
      <c r="F31" s="32"/>
      <c r="G31" s="32"/>
      <c r="H31" s="32"/>
      <c r="I31" s="32"/>
      <c r="J31" s="32"/>
      <c r="K31" s="114">
        <f>J96</f>
        <v>0</v>
      </c>
      <c r="L31" s="32"/>
      <c r="M31" s="49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</row>
    <row r="32" spans="1:31" s="2" customFormat="1" ht="25.35" customHeight="1">
      <c r="A32" s="32"/>
      <c r="B32" s="37"/>
      <c r="C32" s="32"/>
      <c r="D32" s="115" t="s">
        <v>39</v>
      </c>
      <c r="E32" s="32"/>
      <c r="F32" s="32"/>
      <c r="G32" s="32"/>
      <c r="H32" s="32"/>
      <c r="I32" s="32"/>
      <c r="J32" s="32"/>
      <c r="K32" s="116">
        <f>ROUND(K134, 2)</f>
        <v>0</v>
      </c>
      <c r="L32" s="32"/>
      <c r="M32" s="49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</row>
    <row r="33" spans="1:31" s="2" customFormat="1" ht="6.95" customHeight="1">
      <c r="A33" s="32"/>
      <c r="B33" s="37"/>
      <c r="C33" s="32"/>
      <c r="D33" s="113"/>
      <c r="E33" s="113"/>
      <c r="F33" s="113"/>
      <c r="G33" s="113"/>
      <c r="H33" s="113"/>
      <c r="I33" s="113"/>
      <c r="J33" s="113"/>
      <c r="K33" s="113"/>
      <c r="L33" s="113"/>
      <c r="M33" s="49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</row>
    <row r="34" spans="1:31" s="2" customFormat="1" ht="14.45" customHeight="1">
      <c r="A34" s="32"/>
      <c r="B34" s="37"/>
      <c r="C34" s="32"/>
      <c r="D34" s="32"/>
      <c r="E34" s="32"/>
      <c r="F34" s="117" t="s">
        <v>41</v>
      </c>
      <c r="G34" s="32"/>
      <c r="H34" s="32"/>
      <c r="I34" s="117" t="s">
        <v>40</v>
      </c>
      <c r="J34" s="32"/>
      <c r="K34" s="117" t="s">
        <v>42</v>
      </c>
      <c r="L34" s="32"/>
      <c r="M34" s="49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</row>
    <row r="35" spans="1:31" s="2" customFormat="1" ht="14.45" customHeight="1">
      <c r="A35" s="32"/>
      <c r="B35" s="37"/>
      <c r="C35" s="32"/>
      <c r="D35" s="118" t="s">
        <v>43</v>
      </c>
      <c r="E35" s="107" t="s">
        <v>44</v>
      </c>
      <c r="F35" s="114">
        <f>ROUND((SUM(BE134:BE295)),  2)</f>
        <v>0</v>
      </c>
      <c r="G35" s="32"/>
      <c r="H35" s="32"/>
      <c r="I35" s="119">
        <v>0.21</v>
      </c>
      <c r="J35" s="32"/>
      <c r="K35" s="114">
        <f>ROUND(((SUM(BE134:BE295))*I35),  2)</f>
        <v>0</v>
      </c>
      <c r="L35" s="32"/>
      <c r="M35" s="49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</row>
    <row r="36" spans="1:31" s="2" customFormat="1" ht="14.45" customHeight="1">
      <c r="A36" s="32"/>
      <c r="B36" s="37"/>
      <c r="C36" s="32"/>
      <c r="D36" s="32"/>
      <c r="E36" s="107" t="s">
        <v>45</v>
      </c>
      <c r="F36" s="114">
        <f>ROUND((SUM(BF134:BF295)),  2)</f>
        <v>0</v>
      </c>
      <c r="G36" s="32"/>
      <c r="H36" s="32"/>
      <c r="I36" s="119">
        <v>0.15</v>
      </c>
      <c r="J36" s="32"/>
      <c r="K36" s="114">
        <f>ROUND(((SUM(BF134:BF295))*I36),  2)</f>
        <v>0</v>
      </c>
      <c r="L36" s="32"/>
      <c r="M36" s="49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</row>
    <row r="37" spans="1:31" s="2" customFormat="1" ht="14.45" hidden="1" customHeight="1">
      <c r="A37" s="32"/>
      <c r="B37" s="37"/>
      <c r="C37" s="32"/>
      <c r="D37" s="32"/>
      <c r="E37" s="107" t="s">
        <v>46</v>
      </c>
      <c r="F37" s="114">
        <f>ROUND((SUM(BG134:BG295)),  2)</f>
        <v>0</v>
      </c>
      <c r="G37" s="32"/>
      <c r="H37" s="32"/>
      <c r="I37" s="119">
        <v>0.21</v>
      </c>
      <c r="J37" s="32"/>
      <c r="K37" s="114">
        <f>0</f>
        <v>0</v>
      </c>
      <c r="L37" s="32"/>
      <c r="M37" s="49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</row>
    <row r="38" spans="1:31" s="2" customFormat="1" ht="14.45" hidden="1" customHeight="1">
      <c r="A38" s="32"/>
      <c r="B38" s="37"/>
      <c r="C38" s="32"/>
      <c r="D38" s="32"/>
      <c r="E38" s="107" t="s">
        <v>47</v>
      </c>
      <c r="F38" s="114">
        <f>ROUND((SUM(BH134:BH295)),  2)</f>
        <v>0</v>
      </c>
      <c r="G38" s="32"/>
      <c r="H38" s="32"/>
      <c r="I38" s="119">
        <v>0.15</v>
      </c>
      <c r="J38" s="32"/>
      <c r="K38" s="114">
        <f>0</f>
        <v>0</v>
      </c>
      <c r="L38" s="32"/>
      <c r="M38" s="49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</row>
    <row r="39" spans="1:31" s="2" customFormat="1" ht="14.45" hidden="1" customHeight="1">
      <c r="A39" s="32"/>
      <c r="B39" s="37"/>
      <c r="C39" s="32"/>
      <c r="D39" s="32"/>
      <c r="E39" s="107" t="s">
        <v>48</v>
      </c>
      <c r="F39" s="114">
        <f>ROUND((SUM(BI134:BI295)),  2)</f>
        <v>0</v>
      </c>
      <c r="G39" s="32"/>
      <c r="H39" s="32"/>
      <c r="I39" s="119">
        <v>0</v>
      </c>
      <c r="J39" s="32"/>
      <c r="K39" s="114">
        <f>0</f>
        <v>0</v>
      </c>
      <c r="L39" s="32"/>
      <c r="M39" s="49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</row>
    <row r="40" spans="1:31" s="2" customFormat="1" ht="6.95" customHeight="1">
      <c r="A40" s="32"/>
      <c r="B40" s="37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49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</row>
    <row r="41" spans="1:31" s="2" customFormat="1" ht="25.35" customHeight="1">
      <c r="A41" s="32"/>
      <c r="B41" s="37"/>
      <c r="C41" s="120"/>
      <c r="D41" s="121" t="s">
        <v>49</v>
      </c>
      <c r="E41" s="122"/>
      <c r="F41" s="122"/>
      <c r="G41" s="123" t="s">
        <v>50</v>
      </c>
      <c r="H41" s="124" t="s">
        <v>51</v>
      </c>
      <c r="I41" s="122"/>
      <c r="J41" s="122"/>
      <c r="K41" s="125">
        <f>SUM(K32:K39)</f>
        <v>0</v>
      </c>
      <c r="L41" s="126"/>
      <c r="M41" s="49"/>
      <c r="S41" s="32"/>
      <c r="T41" s="32"/>
      <c r="U41" s="32"/>
      <c r="V41" s="32"/>
      <c r="W41" s="32"/>
      <c r="X41" s="32"/>
      <c r="Y41" s="32"/>
      <c r="Z41" s="32"/>
      <c r="AA41" s="32"/>
      <c r="AB41" s="32"/>
      <c r="AC41" s="32"/>
      <c r="AD41" s="32"/>
      <c r="AE41" s="32"/>
    </row>
    <row r="42" spans="1:31" s="2" customFormat="1" ht="14.45" customHeight="1">
      <c r="A42" s="32"/>
      <c r="B42" s="37"/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49"/>
      <c r="S42" s="32"/>
      <c r="T42" s="32"/>
      <c r="U42" s="32"/>
      <c r="V42" s="32"/>
      <c r="W42" s="32"/>
      <c r="X42" s="32"/>
      <c r="Y42" s="32"/>
      <c r="Z42" s="32"/>
      <c r="AA42" s="32"/>
      <c r="AB42" s="32"/>
      <c r="AC42" s="32"/>
      <c r="AD42" s="32"/>
      <c r="AE42" s="32"/>
    </row>
    <row r="43" spans="1:31" s="1" customFormat="1" ht="14.45" customHeight="1">
      <c r="B43" s="18"/>
      <c r="M43" s="18"/>
    </row>
    <row r="44" spans="1:31" s="1" customFormat="1" ht="14.45" customHeight="1">
      <c r="B44" s="18"/>
      <c r="M44" s="18"/>
    </row>
    <row r="45" spans="1:31" s="1" customFormat="1" ht="14.45" customHeight="1">
      <c r="B45" s="18"/>
      <c r="M45" s="18"/>
    </row>
    <row r="46" spans="1:31" s="1" customFormat="1" ht="14.45" customHeight="1">
      <c r="B46" s="18"/>
      <c r="M46" s="18"/>
    </row>
    <row r="47" spans="1:31" s="1" customFormat="1" ht="14.45" customHeight="1">
      <c r="B47" s="18"/>
      <c r="M47" s="18"/>
    </row>
    <row r="48" spans="1:31" s="1" customFormat="1" ht="14.45" customHeight="1">
      <c r="B48" s="18"/>
      <c r="M48" s="18"/>
    </row>
    <row r="49" spans="1:31" s="1" customFormat="1" ht="14.45" customHeight="1">
      <c r="B49" s="18"/>
      <c r="M49" s="18"/>
    </row>
    <row r="50" spans="1:31" s="2" customFormat="1" ht="14.45" customHeight="1">
      <c r="B50" s="49"/>
      <c r="D50" s="127" t="s">
        <v>52</v>
      </c>
      <c r="E50" s="128"/>
      <c r="F50" s="128"/>
      <c r="G50" s="127" t="s">
        <v>53</v>
      </c>
      <c r="H50" s="128"/>
      <c r="I50" s="128"/>
      <c r="J50" s="128"/>
      <c r="K50" s="128"/>
      <c r="L50" s="128"/>
      <c r="M50" s="49"/>
    </row>
    <row r="51" spans="1:31" ht="11.25">
      <c r="B51" s="18"/>
      <c r="M51" s="18"/>
    </row>
    <row r="52" spans="1:31" ht="11.25">
      <c r="B52" s="18"/>
      <c r="M52" s="18"/>
    </row>
    <row r="53" spans="1:31" ht="11.25">
      <c r="B53" s="18"/>
      <c r="M53" s="18"/>
    </row>
    <row r="54" spans="1:31" ht="11.25">
      <c r="B54" s="18"/>
      <c r="M54" s="18"/>
    </row>
    <row r="55" spans="1:31" ht="11.25">
      <c r="B55" s="18"/>
      <c r="M55" s="18"/>
    </row>
    <row r="56" spans="1:31" ht="11.25">
      <c r="B56" s="18"/>
      <c r="M56" s="18"/>
    </row>
    <row r="57" spans="1:31" ht="11.25">
      <c r="B57" s="18"/>
      <c r="M57" s="18"/>
    </row>
    <row r="58" spans="1:31" ht="11.25">
      <c r="B58" s="18"/>
      <c r="M58" s="18"/>
    </row>
    <row r="59" spans="1:31" ht="11.25">
      <c r="B59" s="18"/>
      <c r="M59" s="18"/>
    </row>
    <row r="60" spans="1:31" ht="11.25">
      <c r="B60" s="18"/>
      <c r="M60" s="18"/>
    </row>
    <row r="61" spans="1:31" s="2" customFormat="1" ht="12.75">
      <c r="A61" s="32"/>
      <c r="B61" s="37"/>
      <c r="C61" s="32"/>
      <c r="D61" s="129" t="s">
        <v>54</v>
      </c>
      <c r="E61" s="130"/>
      <c r="F61" s="131" t="s">
        <v>55</v>
      </c>
      <c r="G61" s="129" t="s">
        <v>54</v>
      </c>
      <c r="H61" s="130"/>
      <c r="I61" s="130"/>
      <c r="J61" s="132" t="s">
        <v>55</v>
      </c>
      <c r="K61" s="130"/>
      <c r="L61" s="130"/>
      <c r="M61" s="49"/>
      <c r="S61" s="32"/>
      <c r="T61" s="32"/>
      <c r="U61" s="32"/>
      <c r="V61" s="32"/>
      <c r="W61" s="32"/>
      <c r="X61" s="32"/>
      <c r="Y61" s="32"/>
      <c r="Z61" s="32"/>
      <c r="AA61" s="32"/>
      <c r="AB61" s="32"/>
      <c r="AC61" s="32"/>
      <c r="AD61" s="32"/>
      <c r="AE61" s="32"/>
    </row>
    <row r="62" spans="1:31" ht="11.25">
      <c r="B62" s="18"/>
      <c r="M62" s="18"/>
    </row>
    <row r="63" spans="1:31" ht="11.25">
      <c r="B63" s="18"/>
      <c r="M63" s="18"/>
    </row>
    <row r="64" spans="1:31" ht="11.25">
      <c r="B64" s="18"/>
      <c r="M64" s="18"/>
    </row>
    <row r="65" spans="1:31" s="2" customFormat="1" ht="12.75">
      <c r="A65" s="32"/>
      <c r="B65" s="37"/>
      <c r="C65" s="32"/>
      <c r="D65" s="127" t="s">
        <v>56</v>
      </c>
      <c r="E65" s="133"/>
      <c r="F65" s="133"/>
      <c r="G65" s="127" t="s">
        <v>57</v>
      </c>
      <c r="H65" s="133"/>
      <c r="I65" s="133"/>
      <c r="J65" s="133"/>
      <c r="K65" s="133"/>
      <c r="L65" s="133"/>
      <c r="M65" s="49"/>
      <c r="S65" s="32"/>
      <c r="T65" s="32"/>
      <c r="U65" s="32"/>
      <c r="V65" s="32"/>
      <c r="W65" s="32"/>
      <c r="X65" s="32"/>
      <c r="Y65" s="32"/>
      <c r="Z65" s="32"/>
      <c r="AA65" s="32"/>
      <c r="AB65" s="32"/>
      <c r="AC65" s="32"/>
      <c r="AD65" s="32"/>
      <c r="AE65" s="32"/>
    </row>
    <row r="66" spans="1:31" ht="11.25">
      <c r="B66" s="18"/>
      <c r="M66" s="18"/>
    </row>
    <row r="67" spans="1:31" ht="11.25">
      <c r="B67" s="18"/>
      <c r="M67" s="18"/>
    </row>
    <row r="68" spans="1:31" ht="11.25">
      <c r="B68" s="18"/>
      <c r="M68" s="18"/>
    </row>
    <row r="69" spans="1:31" ht="11.25">
      <c r="B69" s="18"/>
      <c r="M69" s="18"/>
    </row>
    <row r="70" spans="1:31" ht="11.25">
      <c r="B70" s="18"/>
      <c r="M70" s="18"/>
    </row>
    <row r="71" spans="1:31" ht="11.25">
      <c r="B71" s="18"/>
      <c r="M71" s="18"/>
    </row>
    <row r="72" spans="1:31" ht="11.25">
      <c r="B72" s="18"/>
      <c r="M72" s="18"/>
    </row>
    <row r="73" spans="1:31" ht="11.25">
      <c r="B73" s="18"/>
      <c r="M73" s="18"/>
    </row>
    <row r="74" spans="1:31" ht="11.25">
      <c r="B74" s="18"/>
      <c r="M74" s="18"/>
    </row>
    <row r="75" spans="1:31" ht="11.25">
      <c r="B75" s="18"/>
      <c r="M75" s="18"/>
    </row>
    <row r="76" spans="1:31" s="2" customFormat="1" ht="12.75">
      <c r="A76" s="32"/>
      <c r="B76" s="37"/>
      <c r="C76" s="32"/>
      <c r="D76" s="129" t="s">
        <v>54</v>
      </c>
      <c r="E76" s="130"/>
      <c r="F76" s="131" t="s">
        <v>55</v>
      </c>
      <c r="G76" s="129" t="s">
        <v>54</v>
      </c>
      <c r="H76" s="130"/>
      <c r="I76" s="130"/>
      <c r="J76" s="132" t="s">
        <v>55</v>
      </c>
      <c r="K76" s="130"/>
      <c r="L76" s="130"/>
      <c r="M76" s="49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</row>
    <row r="77" spans="1:31" s="2" customFormat="1" ht="14.45" customHeight="1">
      <c r="A77" s="32"/>
      <c r="B77" s="134"/>
      <c r="C77" s="135"/>
      <c r="D77" s="135"/>
      <c r="E77" s="135"/>
      <c r="F77" s="135"/>
      <c r="G77" s="135"/>
      <c r="H77" s="135"/>
      <c r="I77" s="135"/>
      <c r="J77" s="135"/>
      <c r="K77" s="135"/>
      <c r="L77" s="135"/>
      <c r="M77" s="49"/>
      <c r="S77" s="32"/>
      <c r="T77" s="32"/>
      <c r="U77" s="32"/>
      <c r="V77" s="32"/>
      <c r="W77" s="32"/>
      <c r="X77" s="32"/>
      <c r="Y77" s="32"/>
      <c r="Z77" s="32"/>
      <c r="AA77" s="32"/>
      <c r="AB77" s="32"/>
      <c r="AC77" s="32"/>
      <c r="AD77" s="32"/>
      <c r="AE77" s="32"/>
    </row>
    <row r="81" spans="1:47" s="2" customFormat="1" ht="6.95" customHeight="1">
      <c r="A81" s="32"/>
      <c r="B81" s="136"/>
      <c r="C81" s="137"/>
      <c r="D81" s="137"/>
      <c r="E81" s="137"/>
      <c r="F81" s="137"/>
      <c r="G81" s="137"/>
      <c r="H81" s="137"/>
      <c r="I81" s="137"/>
      <c r="J81" s="137"/>
      <c r="K81" s="137"/>
      <c r="L81" s="137"/>
      <c r="M81" s="49"/>
      <c r="S81" s="32"/>
      <c r="T81" s="32"/>
      <c r="U81" s="32"/>
      <c r="V81" s="32"/>
      <c r="W81" s="32"/>
      <c r="X81" s="32"/>
      <c r="Y81" s="32"/>
      <c r="Z81" s="32"/>
      <c r="AA81" s="32"/>
      <c r="AB81" s="32"/>
      <c r="AC81" s="32"/>
      <c r="AD81" s="32"/>
      <c r="AE81" s="32"/>
    </row>
    <row r="82" spans="1:47" s="2" customFormat="1" ht="24.95" customHeight="1">
      <c r="A82" s="32"/>
      <c r="B82" s="33"/>
      <c r="C82" s="21" t="s">
        <v>97</v>
      </c>
      <c r="D82" s="34"/>
      <c r="E82" s="34"/>
      <c r="F82" s="34"/>
      <c r="G82" s="34"/>
      <c r="H82" s="34"/>
      <c r="I82" s="34"/>
      <c r="J82" s="34"/>
      <c r="K82" s="34"/>
      <c r="L82" s="34"/>
      <c r="M82" s="49"/>
      <c r="S82" s="32"/>
      <c r="T82" s="32"/>
      <c r="U82" s="32"/>
      <c r="V82" s="32"/>
      <c r="W82" s="32"/>
      <c r="X82" s="32"/>
      <c r="Y82" s="32"/>
      <c r="Z82" s="32"/>
      <c r="AA82" s="32"/>
      <c r="AB82" s="32"/>
      <c r="AC82" s="32"/>
      <c r="AD82" s="32"/>
      <c r="AE82" s="32"/>
    </row>
    <row r="83" spans="1:47" s="2" customFormat="1" ht="6.95" customHeight="1">
      <c r="A83" s="32"/>
      <c r="B83" s="33"/>
      <c r="C83" s="34"/>
      <c r="D83" s="34"/>
      <c r="E83" s="34"/>
      <c r="F83" s="34"/>
      <c r="G83" s="34"/>
      <c r="H83" s="34"/>
      <c r="I83" s="34"/>
      <c r="J83" s="34"/>
      <c r="K83" s="34"/>
      <c r="L83" s="34"/>
      <c r="M83" s="49"/>
      <c r="S83" s="32"/>
      <c r="T83" s="32"/>
      <c r="U83" s="32"/>
      <c r="V83" s="32"/>
      <c r="W83" s="32"/>
      <c r="X83" s="32"/>
      <c r="Y83" s="32"/>
      <c r="Z83" s="32"/>
      <c r="AA83" s="32"/>
      <c r="AB83" s="32"/>
      <c r="AC83" s="32"/>
      <c r="AD83" s="32"/>
      <c r="AE83" s="32"/>
    </row>
    <row r="84" spans="1:47" s="2" customFormat="1" ht="12" customHeight="1">
      <c r="A84" s="32"/>
      <c r="B84" s="33"/>
      <c r="C84" s="27" t="s">
        <v>17</v>
      </c>
      <c r="D84" s="34"/>
      <c r="E84" s="34"/>
      <c r="F84" s="34"/>
      <c r="G84" s="34"/>
      <c r="H84" s="34"/>
      <c r="I84" s="34"/>
      <c r="J84" s="34"/>
      <c r="K84" s="34"/>
      <c r="L84" s="34"/>
      <c r="M84" s="49"/>
      <c r="S84" s="32"/>
      <c r="T84" s="32"/>
      <c r="U84" s="32"/>
      <c r="V84" s="32"/>
      <c r="W84" s="32"/>
      <c r="X84" s="32"/>
      <c r="Y84" s="32"/>
      <c r="Z84" s="32"/>
      <c r="AA84" s="32"/>
      <c r="AB84" s="32"/>
      <c r="AC84" s="32"/>
      <c r="AD84" s="32"/>
      <c r="AE84" s="32"/>
    </row>
    <row r="85" spans="1:47" s="2" customFormat="1" ht="16.5" customHeight="1">
      <c r="A85" s="32"/>
      <c r="B85" s="33"/>
      <c r="C85" s="34"/>
      <c r="D85" s="34"/>
      <c r="E85" s="276" t="str">
        <f>E7</f>
        <v>OLBRAMICE_Výstavba VO (veřejné osvětlení)</v>
      </c>
      <c r="F85" s="277"/>
      <c r="G85" s="277"/>
      <c r="H85" s="277"/>
      <c r="I85" s="34"/>
      <c r="J85" s="34"/>
      <c r="K85" s="34"/>
      <c r="L85" s="34"/>
      <c r="M85" s="49"/>
      <c r="S85" s="32"/>
      <c r="T85" s="32"/>
      <c r="U85" s="32"/>
      <c r="V85" s="32"/>
      <c r="W85" s="32"/>
      <c r="X85" s="32"/>
      <c r="Y85" s="32"/>
      <c r="Z85" s="32"/>
      <c r="AA85" s="32"/>
      <c r="AB85" s="32"/>
      <c r="AC85" s="32"/>
      <c r="AD85" s="32"/>
      <c r="AE85" s="32"/>
    </row>
    <row r="86" spans="1:47" s="2" customFormat="1" ht="12" customHeight="1">
      <c r="A86" s="32"/>
      <c r="B86" s="33"/>
      <c r="C86" s="27" t="s">
        <v>93</v>
      </c>
      <c r="D86" s="34"/>
      <c r="E86" s="34"/>
      <c r="F86" s="34"/>
      <c r="G86" s="34"/>
      <c r="H86" s="34"/>
      <c r="I86" s="34"/>
      <c r="J86" s="34"/>
      <c r="K86" s="34"/>
      <c r="L86" s="34"/>
      <c r="M86" s="49"/>
      <c r="S86" s="32"/>
      <c r="T86" s="32"/>
      <c r="U86" s="32"/>
      <c r="V86" s="32"/>
      <c r="W86" s="32"/>
      <c r="X86" s="32"/>
      <c r="Y86" s="32"/>
      <c r="Z86" s="32"/>
      <c r="AA86" s="32"/>
      <c r="AB86" s="32"/>
      <c r="AC86" s="32"/>
      <c r="AD86" s="32"/>
      <c r="AE86" s="32"/>
    </row>
    <row r="87" spans="1:47" s="2" customFormat="1" ht="16.5" customHeight="1">
      <c r="A87" s="32"/>
      <c r="B87" s="33"/>
      <c r="C87" s="34"/>
      <c r="D87" s="34"/>
      <c r="E87" s="247" t="str">
        <f>E9</f>
        <v>01 - D.1.4.g - zařízení silnoproudé elektrotechniky</v>
      </c>
      <c r="F87" s="278"/>
      <c r="G87" s="278"/>
      <c r="H87" s="278"/>
      <c r="I87" s="34"/>
      <c r="J87" s="34"/>
      <c r="K87" s="34"/>
      <c r="L87" s="34"/>
      <c r="M87" s="49"/>
      <c r="S87" s="32"/>
      <c r="T87" s="32"/>
      <c r="U87" s="32"/>
      <c r="V87" s="32"/>
      <c r="W87" s="32"/>
      <c r="X87" s="32"/>
      <c r="Y87" s="32"/>
      <c r="Z87" s="32"/>
      <c r="AA87" s="32"/>
      <c r="AB87" s="32"/>
      <c r="AC87" s="32"/>
      <c r="AD87" s="32"/>
      <c r="AE87" s="32"/>
    </row>
    <row r="88" spans="1:47" s="2" customFormat="1" ht="6.95" customHeight="1">
      <c r="A88" s="32"/>
      <c r="B88" s="33"/>
      <c r="C88" s="34"/>
      <c r="D88" s="34"/>
      <c r="E88" s="34"/>
      <c r="F88" s="34"/>
      <c r="G88" s="34"/>
      <c r="H88" s="34"/>
      <c r="I88" s="34"/>
      <c r="J88" s="34"/>
      <c r="K88" s="34"/>
      <c r="L88" s="34"/>
      <c r="M88" s="49"/>
      <c r="S88" s="32"/>
      <c r="T88" s="32"/>
      <c r="U88" s="32"/>
      <c r="V88" s="32"/>
      <c r="W88" s="32"/>
      <c r="X88" s="32"/>
      <c r="Y88" s="32"/>
      <c r="Z88" s="32"/>
      <c r="AA88" s="32"/>
      <c r="AB88" s="32"/>
      <c r="AC88" s="32"/>
      <c r="AD88" s="32"/>
      <c r="AE88" s="32"/>
    </row>
    <row r="89" spans="1:47" s="2" customFormat="1" ht="12" customHeight="1">
      <c r="A89" s="32"/>
      <c r="B89" s="33"/>
      <c r="C89" s="27" t="s">
        <v>21</v>
      </c>
      <c r="D89" s="34"/>
      <c r="E89" s="34"/>
      <c r="F89" s="25" t="str">
        <f>F12</f>
        <v>k.ú.: Olbramice u Vilémova (okres Olomouc); 781991</v>
      </c>
      <c r="G89" s="34"/>
      <c r="H89" s="34"/>
      <c r="I89" s="27" t="s">
        <v>23</v>
      </c>
      <c r="J89" s="64" t="str">
        <f>IF(J12="","",J12)</f>
        <v>22. 7. 2021</v>
      </c>
      <c r="K89" s="34"/>
      <c r="L89" s="34"/>
      <c r="M89" s="49"/>
      <c r="S89" s="32"/>
      <c r="T89" s="32"/>
      <c r="U89" s="32"/>
      <c r="V89" s="32"/>
      <c r="W89" s="32"/>
      <c r="X89" s="32"/>
      <c r="Y89" s="32"/>
      <c r="Z89" s="32"/>
      <c r="AA89" s="32"/>
      <c r="AB89" s="32"/>
      <c r="AC89" s="32"/>
      <c r="AD89" s="32"/>
      <c r="AE89" s="32"/>
    </row>
    <row r="90" spans="1:47" s="2" customFormat="1" ht="6.95" customHeight="1">
      <c r="A90" s="32"/>
      <c r="B90" s="33"/>
      <c r="C90" s="34"/>
      <c r="D90" s="34"/>
      <c r="E90" s="34"/>
      <c r="F90" s="34"/>
      <c r="G90" s="34"/>
      <c r="H90" s="34"/>
      <c r="I90" s="34"/>
      <c r="J90" s="34"/>
      <c r="K90" s="34"/>
      <c r="L90" s="34"/>
      <c r="M90" s="49"/>
      <c r="S90" s="32"/>
      <c r="T90" s="32"/>
      <c r="U90" s="32"/>
      <c r="V90" s="32"/>
      <c r="W90" s="32"/>
      <c r="X90" s="32"/>
      <c r="Y90" s="32"/>
      <c r="Z90" s="32"/>
      <c r="AA90" s="32"/>
      <c r="AB90" s="32"/>
      <c r="AC90" s="32"/>
      <c r="AD90" s="32"/>
      <c r="AE90" s="32"/>
    </row>
    <row r="91" spans="1:47" s="2" customFormat="1" ht="15.2" customHeight="1">
      <c r="A91" s="32"/>
      <c r="B91" s="33"/>
      <c r="C91" s="27" t="s">
        <v>25</v>
      </c>
      <c r="D91" s="34"/>
      <c r="E91" s="34"/>
      <c r="F91" s="25" t="str">
        <f>E15</f>
        <v>Obec Olbramice, č.p.56, 783 22 Cholina</v>
      </c>
      <c r="G91" s="34"/>
      <c r="H91" s="34"/>
      <c r="I91" s="27" t="s">
        <v>32</v>
      </c>
      <c r="J91" s="30" t="str">
        <f>E21</f>
        <v>Viktor Králík</v>
      </c>
      <c r="K91" s="34"/>
      <c r="L91" s="34"/>
      <c r="M91" s="49"/>
      <c r="S91" s="32"/>
      <c r="T91" s="32"/>
      <c r="U91" s="32"/>
      <c r="V91" s="32"/>
      <c r="W91" s="32"/>
      <c r="X91" s="32"/>
      <c r="Y91" s="32"/>
      <c r="Z91" s="32"/>
      <c r="AA91" s="32"/>
      <c r="AB91" s="32"/>
      <c r="AC91" s="32"/>
      <c r="AD91" s="32"/>
      <c r="AE91" s="32"/>
    </row>
    <row r="92" spans="1:47" s="2" customFormat="1" ht="15.2" customHeight="1">
      <c r="A92" s="32"/>
      <c r="B92" s="33"/>
      <c r="C92" s="27" t="s">
        <v>30</v>
      </c>
      <c r="D92" s="34"/>
      <c r="E92" s="34"/>
      <c r="F92" s="25" t="str">
        <f>IF(E18="","",E18)</f>
        <v>Vyplň údaj</v>
      </c>
      <c r="G92" s="34"/>
      <c r="H92" s="34"/>
      <c r="I92" s="27" t="s">
        <v>36</v>
      </c>
      <c r="J92" s="30" t="str">
        <f>E24</f>
        <v xml:space="preserve"> </v>
      </c>
      <c r="K92" s="34"/>
      <c r="L92" s="34"/>
      <c r="M92" s="49"/>
      <c r="S92" s="32"/>
      <c r="T92" s="32"/>
      <c r="U92" s="32"/>
      <c r="V92" s="32"/>
      <c r="W92" s="32"/>
      <c r="X92" s="32"/>
      <c r="Y92" s="32"/>
      <c r="Z92" s="32"/>
      <c r="AA92" s="32"/>
      <c r="AB92" s="32"/>
      <c r="AC92" s="32"/>
      <c r="AD92" s="32"/>
      <c r="AE92" s="32"/>
    </row>
    <row r="93" spans="1:47" s="2" customFormat="1" ht="10.35" customHeight="1">
      <c r="A93" s="32"/>
      <c r="B93" s="33"/>
      <c r="C93" s="34"/>
      <c r="D93" s="34"/>
      <c r="E93" s="34"/>
      <c r="F93" s="34"/>
      <c r="G93" s="34"/>
      <c r="H93" s="34"/>
      <c r="I93" s="34"/>
      <c r="J93" s="34"/>
      <c r="K93" s="34"/>
      <c r="L93" s="34"/>
      <c r="M93" s="49"/>
      <c r="S93" s="32"/>
      <c r="T93" s="32"/>
      <c r="U93" s="32"/>
      <c r="V93" s="32"/>
      <c r="W93" s="32"/>
      <c r="X93" s="32"/>
      <c r="Y93" s="32"/>
      <c r="Z93" s="32"/>
      <c r="AA93" s="32"/>
      <c r="AB93" s="32"/>
      <c r="AC93" s="32"/>
      <c r="AD93" s="32"/>
      <c r="AE93" s="32"/>
    </row>
    <row r="94" spans="1:47" s="2" customFormat="1" ht="29.25" customHeight="1">
      <c r="A94" s="32"/>
      <c r="B94" s="33"/>
      <c r="C94" s="138" t="s">
        <v>98</v>
      </c>
      <c r="D94" s="139"/>
      <c r="E94" s="139"/>
      <c r="F94" s="139"/>
      <c r="G94" s="139"/>
      <c r="H94" s="139"/>
      <c r="I94" s="140" t="s">
        <v>99</v>
      </c>
      <c r="J94" s="140" t="s">
        <v>100</v>
      </c>
      <c r="K94" s="140" t="s">
        <v>101</v>
      </c>
      <c r="L94" s="139"/>
      <c r="M94" s="49"/>
      <c r="S94" s="32"/>
      <c r="T94" s="32"/>
      <c r="U94" s="32"/>
      <c r="V94" s="32"/>
      <c r="W94" s="32"/>
      <c r="X94" s="32"/>
      <c r="Y94" s="32"/>
      <c r="Z94" s="32"/>
      <c r="AA94" s="32"/>
      <c r="AB94" s="32"/>
      <c r="AC94" s="32"/>
      <c r="AD94" s="32"/>
      <c r="AE94" s="32"/>
    </row>
    <row r="95" spans="1:47" s="2" customFormat="1" ht="10.35" customHeight="1">
      <c r="A95" s="32"/>
      <c r="B95" s="33"/>
      <c r="C95" s="34"/>
      <c r="D95" s="34"/>
      <c r="E95" s="34"/>
      <c r="F95" s="34"/>
      <c r="G95" s="34"/>
      <c r="H95" s="34"/>
      <c r="I95" s="34"/>
      <c r="J95" s="34"/>
      <c r="K95" s="34"/>
      <c r="L95" s="34"/>
      <c r="M95" s="49"/>
      <c r="S95" s="32"/>
      <c r="T95" s="32"/>
      <c r="U95" s="32"/>
      <c r="V95" s="32"/>
      <c r="W95" s="32"/>
      <c r="X95" s="32"/>
      <c r="Y95" s="32"/>
      <c r="Z95" s="32"/>
      <c r="AA95" s="32"/>
      <c r="AB95" s="32"/>
      <c r="AC95" s="32"/>
      <c r="AD95" s="32"/>
      <c r="AE95" s="32"/>
    </row>
    <row r="96" spans="1:47" s="2" customFormat="1" ht="22.9" customHeight="1">
      <c r="A96" s="32"/>
      <c r="B96" s="33"/>
      <c r="C96" s="141" t="s">
        <v>102</v>
      </c>
      <c r="D96" s="34"/>
      <c r="E96" s="34"/>
      <c r="F96" s="34"/>
      <c r="G96" s="34"/>
      <c r="H96" s="34"/>
      <c r="I96" s="82">
        <f t="shared" ref="I96:J98" si="0">Q134</f>
        <v>0</v>
      </c>
      <c r="J96" s="82">
        <f t="shared" si="0"/>
        <v>0</v>
      </c>
      <c r="K96" s="82">
        <f>K134</f>
        <v>0</v>
      </c>
      <c r="L96" s="34"/>
      <c r="M96" s="49"/>
      <c r="S96" s="32"/>
      <c r="T96" s="32"/>
      <c r="U96" s="32"/>
      <c r="V96" s="32"/>
      <c r="W96" s="32"/>
      <c r="X96" s="32"/>
      <c r="Y96" s="32"/>
      <c r="Z96" s="32"/>
      <c r="AA96" s="32"/>
      <c r="AB96" s="32"/>
      <c r="AC96" s="32"/>
      <c r="AD96" s="32"/>
      <c r="AE96" s="32"/>
      <c r="AU96" s="15" t="s">
        <v>103</v>
      </c>
    </row>
    <row r="97" spans="2:13" s="9" customFormat="1" ht="24.95" customHeight="1">
      <c r="B97" s="142"/>
      <c r="C97" s="143"/>
      <c r="D97" s="144" t="s">
        <v>104</v>
      </c>
      <c r="E97" s="145"/>
      <c r="F97" s="145"/>
      <c r="G97" s="145"/>
      <c r="H97" s="145"/>
      <c r="I97" s="146">
        <f t="shared" si="0"/>
        <v>0</v>
      </c>
      <c r="J97" s="146">
        <f t="shared" si="0"/>
        <v>0</v>
      </c>
      <c r="K97" s="146">
        <f>K135</f>
        <v>0</v>
      </c>
      <c r="L97" s="143"/>
      <c r="M97" s="147"/>
    </row>
    <row r="98" spans="2:13" s="10" customFormat="1" ht="19.899999999999999" customHeight="1">
      <c r="B98" s="148"/>
      <c r="C98" s="149"/>
      <c r="D98" s="150" t="s">
        <v>105</v>
      </c>
      <c r="E98" s="151"/>
      <c r="F98" s="151"/>
      <c r="G98" s="151"/>
      <c r="H98" s="151"/>
      <c r="I98" s="152">
        <f t="shared" si="0"/>
        <v>0</v>
      </c>
      <c r="J98" s="152">
        <f t="shared" si="0"/>
        <v>0</v>
      </c>
      <c r="K98" s="152">
        <f>K136</f>
        <v>0</v>
      </c>
      <c r="L98" s="149"/>
      <c r="M98" s="153"/>
    </row>
    <row r="99" spans="2:13" s="9" customFormat="1" ht="24.95" customHeight="1">
      <c r="B99" s="142"/>
      <c r="C99" s="143"/>
      <c r="D99" s="144" t="s">
        <v>106</v>
      </c>
      <c r="E99" s="145"/>
      <c r="F99" s="145"/>
      <c r="G99" s="145"/>
      <c r="H99" s="145"/>
      <c r="I99" s="146">
        <f>Q139</f>
        <v>0</v>
      </c>
      <c r="J99" s="146">
        <f>R139</f>
        <v>0</v>
      </c>
      <c r="K99" s="146">
        <f>K139</f>
        <v>0</v>
      </c>
      <c r="L99" s="143"/>
      <c r="M99" s="147"/>
    </row>
    <row r="100" spans="2:13" s="10" customFormat="1" ht="19.899999999999999" customHeight="1">
      <c r="B100" s="148"/>
      <c r="C100" s="149"/>
      <c r="D100" s="150" t="s">
        <v>107</v>
      </c>
      <c r="E100" s="151"/>
      <c r="F100" s="151"/>
      <c r="G100" s="151"/>
      <c r="H100" s="151"/>
      <c r="I100" s="152">
        <f>Q140</f>
        <v>0</v>
      </c>
      <c r="J100" s="152">
        <f>R140</f>
        <v>0</v>
      </c>
      <c r="K100" s="152">
        <f>K140</f>
        <v>0</v>
      </c>
      <c r="L100" s="149"/>
      <c r="M100" s="153"/>
    </row>
    <row r="101" spans="2:13" s="10" customFormat="1" ht="19.899999999999999" customHeight="1">
      <c r="B101" s="148"/>
      <c r="C101" s="149"/>
      <c r="D101" s="150" t="s">
        <v>108</v>
      </c>
      <c r="E101" s="151"/>
      <c r="F101" s="151"/>
      <c r="G101" s="151"/>
      <c r="H101" s="151"/>
      <c r="I101" s="152">
        <f>Q142</f>
        <v>0</v>
      </c>
      <c r="J101" s="152">
        <f>R142</f>
        <v>0</v>
      </c>
      <c r="K101" s="152">
        <f>K142</f>
        <v>0</v>
      </c>
      <c r="L101" s="149"/>
      <c r="M101" s="153"/>
    </row>
    <row r="102" spans="2:13" s="10" customFormat="1" ht="19.899999999999999" customHeight="1">
      <c r="B102" s="148"/>
      <c r="C102" s="149"/>
      <c r="D102" s="150" t="s">
        <v>109</v>
      </c>
      <c r="E102" s="151"/>
      <c r="F102" s="151"/>
      <c r="G102" s="151"/>
      <c r="H102" s="151"/>
      <c r="I102" s="152">
        <f>Q188</f>
        <v>0</v>
      </c>
      <c r="J102" s="152">
        <f>R188</f>
        <v>0</v>
      </c>
      <c r="K102" s="152">
        <f>K188</f>
        <v>0</v>
      </c>
      <c r="L102" s="149"/>
      <c r="M102" s="153"/>
    </row>
    <row r="103" spans="2:13" s="9" customFormat="1" ht="24.95" customHeight="1">
      <c r="B103" s="142"/>
      <c r="C103" s="143"/>
      <c r="D103" s="144" t="s">
        <v>110</v>
      </c>
      <c r="E103" s="145"/>
      <c r="F103" s="145"/>
      <c r="G103" s="145"/>
      <c r="H103" s="145"/>
      <c r="I103" s="146">
        <f>Q191</f>
        <v>0</v>
      </c>
      <c r="J103" s="146">
        <f>R191</f>
        <v>0</v>
      </c>
      <c r="K103" s="146">
        <f>K191</f>
        <v>0</v>
      </c>
      <c r="L103" s="143"/>
      <c r="M103" s="147"/>
    </row>
    <row r="104" spans="2:13" s="10" customFormat="1" ht="19.899999999999999" customHeight="1">
      <c r="B104" s="148"/>
      <c r="C104" s="149"/>
      <c r="D104" s="150" t="s">
        <v>111</v>
      </c>
      <c r="E104" s="151"/>
      <c r="F104" s="151"/>
      <c r="G104" s="151"/>
      <c r="H104" s="151"/>
      <c r="I104" s="152">
        <f>Q192</f>
        <v>0</v>
      </c>
      <c r="J104" s="152">
        <f>R192</f>
        <v>0</v>
      </c>
      <c r="K104" s="152">
        <f>K192</f>
        <v>0</v>
      </c>
      <c r="L104" s="149"/>
      <c r="M104" s="153"/>
    </row>
    <row r="105" spans="2:13" s="10" customFormat="1" ht="19.899999999999999" customHeight="1">
      <c r="B105" s="148"/>
      <c r="C105" s="149"/>
      <c r="D105" s="150" t="s">
        <v>112</v>
      </c>
      <c r="E105" s="151"/>
      <c r="F105" s="151"/>
      <c r="G105" s="151"/>
      <c r="H105" s="151"/>
      <c r="I105" s="152">
        <f>Q223</f>
        <v>0</v>
      </c>
      <c r="J105" s="152">
        <f>R223</f>
        <v>0</v>
      </c>
      <c r="K105" s="152">
        <f>K223</f>
        <v>0</v>
      </c>
      <c r="L105" s="149"/>
      <c r="M105" s="153"/>
    </row>
    <row r="106" spans="2:13" s="9" customFormat="1" ht="24.95" customHeight="1">
      <c r="B106" s="142"/>
      <c r="C106" s="143"/>
      <c r="D106" s="144" t="s">
        <v>113</v>
      </c>
      <c r="E106" s="145"/>
      <c r="F106" s="145"/>
      <c r="G106" s="145"/>
      <c r="H106" s="145"/>
      <c r="I106" s="146">
        <f>Q244</f>
        <v>0</v>
      </c>
      <c r="J106" s="146">
        <f>R244</f>
        <v>0</v>
      </c>
      <c r="K106" s="146">
        <f>K244</f>
        <v>0</v>
      </c>
      <c r="L106" s="143"/>
      <c r="M106" s="147"/>
    </row>
    <row r="107" spans="2:13" s="9" customFormat="1" ht="24.95" customHeight="1">
      <c r="B107" s="142"/>
      <c r="C107" s="143"/>
      <c r="D107" s="144" t="s">
        <v>114</v>
      </c>
      <c r="E107" s="145"/>
      <c r="F107" s="145"/>
      <c r="G107" s="145"/>
      <c r="H107" s="145"/>
      <c r="I107" s="146">
        <f>Q253</f>
        <v>0</v>
      </c>
      <c r="J107" s="146">
        <f>R253</f>
        <v>0</v>
      </c>
      <c r="K107" s="146">
        <f>K253</f>
        <v>0</v>
      </c>
      <c r="L107" s="143"/>
      <c r="M107" s="147"/>
    </row>
    <row r="108" spans="2:13" s="10" customFormat="1" ht="19.899999999999999" customHeight="1">
      <c r="B108" s="148"/>
      <c r="C108" s="149"/>
      <c r="D108" s="150" t="s">
        <v>115</v>
      </c>
      <c r="E108" s="151"/>
      <c r="F108" s="151"/>
      <c r="G108" s="151"/>
      <c r="H108" s="151"/>
      <c r="I108" s="152">
        <f>Q254</f>
        <v>0</v>
      </c>
      <c r="J108" s="152">
        <f>R254</f>
        <v>0</v>
      </c>
      <c r="K108" s="152">
        <f>K254</f>
        <v>0</v>
      </c>
      <c r="L108" s="149"/>
      <c r="M108" s="153"/>
    </row>
    <row r="109" spans="2:13" s="10" customFormat="1" ht="19.899999999999999" customHeight="1">
      <c r="B109" s="148"/>
      <c r="C109" s="149"/>
      <c r="D109" s="150" t="s">
        <v>116</v>
      </c>
      <c r="E109" s="151"/>
      <c r="F109" s="151"/>
      <c r="G109" s="151"/>
      <c r="H109" s="151"/>
      <c r="I109" s="152">
        <f>Q257</f>
        <v>0</v>
      </c>
      <c r="J109" s="152">
        <f>R257</f>
        <v>0</v>
      </c>
      <c r="K109" s="152">
        <f>K257</f>
        <v>0</v>
      </c>
      <c r="L109" s="149"/>
      <c r="M109" s="153"/>
    </row>
    <row r="110" spans="2:13" s="10" customFormat="1" ht="19.899999999999999" customHeight="1">
      <c r="B110" s="148"/>
      <c r="C110" s="149"/>
      <c r="D110" s="150" t="s">
        <v>117</v>
      </c>
      <c r="E110" s="151"/>
      <c r="F110" s="151"/>
      <c r="G110" s="151"/>
      <c r="H110" s="151"/>
      <c r="I110" s="152">
        <f>Q259</f>
        <v>0</v>
      </c>
      <c r="J110" s="152">
        <f>R259</f>
        <v>0</v>
      </c>
      <c r="K110" s="152">
        <f>K259</f>
        <v>0</v>
      </c>
      <c r="L110" s="149"/>
      <c r="M110" s="153"/>
    </row>
    <row r="111" spans="2:13" s="10" customFormat="1" ht="19.899999999999999" customHeight="1">
      <c r="B111" s="148"/>
      <c r="C111" s="149"/>
      <c r="D111" s="150" t="s">
        <v>118</v>
      </c>
      <c r="E111" s="151"/>
      <c r="F111" s="151"/>
      <c r="G111" s="151"/>
      <c r="H111" s="151"/>
      <c r="I111" s="152">
        <f>Q261</f>
        <v>0</v>
      </c>
      <c r="J111" s="152">
        <f>R261</f>
        <v>0</v>
      </c>
      <c r="K111" s="152">
        <f>K261</f>
        <v>0</v>
      </c>
      <c r="L111" s="149"/>
      <c r="M111" s="153"/>
    </row>
    <row r="112" spans="2:13" s="10" customFormat="1" ht="19.899999999999999" customHeight="1">
      <c r="B112" s="148"/>
      <c r="C112" s="149"/>
      <c r="D112" s="150" t="s">
        <v>119</v>
      </c>
      <c r="E112" s="151"/>
      <c r="F112" s="151"/>
      <c r="G112" s="151"/>
      <c r="H112" s="151"/>
      <c r="I112" s="152">
        <f>Q263</f>
        <v>0</v>
      </c>
      <c r="J112" s="152">
        <f>R263</f>
        <v>0</v>
      </c>
      <c r="K112" s="152">
        <f>K263</f>
        <v>0</v>
      </c>
      <c r="L112" s="149"/>
      <c r="M112" s="153"/>
    </row>
    <row r="113" spans="1:31" s="10" customFormat="1" ht="19.899999999999999" customHeight="1">
      <c r="B113" s="148"/>
      <c r="C113" s="149"/>
      <c r="D113" s="150" t="s">
        <v>120</v>
      </c>
      <c r="E113" s="151"/>
      <c r="F113" s="151"/>
      <c r="G113" s="151"/>
      <c r="H113" s="151"/>
      <c r="I113" s="152">
        <f>Q267</f>
        <v>0</v>
      </c>
      <c r="J113" s="152">
        <f>R267</f>
        <v>0</v>
      </c>
      <c r="K113" s="152">
        <f>K267</f>
        <v>0</v>
      </c>
      <c r="L113" s="149"/>
      <c r="M113" s="153"/>
    </row>
    <row r="114" spans="1:31" s="10" customFormat="1" ht="19.899999999999999" customHeight="1">
      <c r="B114" s="148"/>
      <c r="C114" s="149"/>
      <c r="D114" s="150" t="s">
        <v>121</v>
      </c>
      <c r="E114" s="151"/>
      <c r="F114" s="151"/>
      <c r="G114" s="151"/>
      <c r="H114" s="151"/>
      <c r="I114" s="152">
        <f>Q287</f>
        <v>0</v>
      </c>
      <c r="J114" s="152">
        <f>R287</f>
        <v>0</v>
      </c>
      <c r="K114" s="152">
        <f>K287</f>
        <v>0</v>
      </c>
      <c r="L114" s="149"/>
      <c r="M114" s="153"/>
    </row>
    <row r="115" spans="1:31" s="2" customFormat="1" ht="21.75" customHeight="1">
      <c r="A115" s="32"/>
      <c r="B115" s="33"/>
      <c r="C115" s="34"/>
      <c r="D115" s="34"/>
      <c r="E115" s="34"/>
      <c r="F115" s="34"/>
      <c r="G115" s="34"/>
      <c r="H115" s="34"/>
      <c r="I115" s="34"/>
      <c r="J115" s="34"/>
      <c r="K115" s="34"/>
      <c r="L115" s="34"/>
      <c r="M115" s="49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  <c r="AD115" s="32"/>
      <c r="AE115" s="32"/>
    </row>
    <row r="116" spans="1:31" s="2" customFormat="1" ht="6.95" customHeight="1">
      <c r="A116" s="32"/>
      <c r="B116" s="52"/>
      <c r="C116" s="53"/>
      <c r="D116" s="53"/>
      <c r="E116" s="53"/>
      <c r="F116" s="53"/>
      <c r="G116" s="53"/>
      <c r="H116" s="53"/>
      <c r="I116" s="53"/>
      <c r="J116" s="53"/>
      <c r="K116" s="53"/>
      <c r="L116" s="53"/>
      <c r="M116" s="49"/>
      <c r="S116" s="32"/>
      <c r="T116" s="32"/>
      <c r="U116" s="32"/>
      <c r="V116" s="32"/>
      <c r="W116" s="32"/>
      <c r="X116" s="32"/>
      <c r="Y116" s="32"/>
      <c r="Z116" s="32"/>
      <c r="AA116" s="32"/>
      <c r="AB116" s="32"/>
      <c r="AC116" s="32"/>
      <c r="AD116" s="32"/>
      <c r="AE116" s="32"/>
    </row>
    <row r="120" spans="1:31" s="2" customFormat="1" ht="6.95" customHeight="1">
      <c r="A120" s="32"/>
      <c r="B120" s="54"/>
      <c r="C120" s="55"/>
      <c r="D120" s="55"/>
      <c r="E120" s="55"/>
      <c r="F120" s="55"/>
      <c r="G120" s="55"/>
      <c r="H120" s="55"/>
      <c r="I120" s="55"/>
      <c r="J120" s="55"/>
      <c r="K120" s="55"/>
      <c r="L120" s="55"/>
      <c r="M120" s="49"/>
      <c r="S120" s="32"/>
      <c r="T120" s="32"/>
      <c r="U120" s="32"/>
      <c r="V120" s="32"/>
      <c r="W120" s="32"/>
      <c r="X120" s="32"/>
      <c r="Y120" s="32"/>
      <c r="Z120" s="32"/>
      <c r="AA120" s="32"/>
      <c r="AB120" s="32"/>
      <c r="AC120" s="32"/>
      <c r="AD120" s="32"/>
      <c r="AE120" s="32"/>
    </row>
    <row r="121" spans="1:31" s="2" customFormat="1" ht="24.95" customHeight="1">
      <c r="A121" s="32"/>
      <c r="B121" s="33"/>
      <c r="C121" s="21" t="s">
        <v>122</v>
      </c>
      <c r="D121" s="34"/>
      <c r="E121" s="34"/>
      <c r="F121" s="34"/>
      <c r="G121" s="34"/>
      <c r="H121" s="34"/>
      <c r="I121" s="34"/>
      <c r="J121" s="34"/>
      <c r="K121" s="34"/>
      <c r="L121" s="34"/>
      <c r="M121" s="49"/>
      <c r="S121" s="32"/>
      <c r="T121" s="32"/>
      <c r="U121" s="32"/>
      <c r="V121" s="32"/>
      <c r="W121" s="32"/>
      <c r="X121" s="32"/>
      <c r="Y121" s="32"/>
      <c r="Z121" s="32"/>
      <c r="AA121" s="32"/>
      <c r="AB121" s="32"/>
      <c r="AC121" s="32"/>
      <c r="AD121" s="32"/>
      <c r="AE121" s="32"/>
    </row>
    <row r="122" spans="1:31" s="2" customFormat="1" ht="6.95" customHeight="1">
      <c r="A122" s="32"/>
      <c r="B122" s="33"/>
      <c r="C122" s="34"/>
      <c r="D122" s="34"/>
      <c r="E122" s="34"/>
      <c r="F122" s="34"/>
      <c r="G122" s="34"/>
      <c r="H122" s="34"/>
      <c r="I122" s="34"/>
      <c r="J122" s="34"/>
      <c r="K122" s="34"/>
      <c r="L122" s="34"/>
      <c r="M122" s="49"/>
      <c r="S122" s="32"/>
      <c r="T122" s="32"/>
      <c r="U122" s="32"/>
      <c r="V122" s="32"/>
      <c r="W122" s="32"/>
      <c r="X122" s="32"/>
      <c r="Y122" s="32"/>
      <c r="Z122" s="32"/>
      <c r="AA122" s="32"/>
      <c r="AB122" s="32"/>
      <c r="AC122" s="32"/>
      <c r="AD122" s="32"/>
      <c r="AE122" s="32"/>
    </row>
    <row r="123" spans="1:31" s="2" customFormat="1" ht="12" customHeight="1">
      <c r="A123" s="32"/>
      <c r="B123" s="33"/>
      <c r="C123" s="27" t="s">
        <v>17</v>
      </c>
      <c r="D123" s="34"/>
      <c r="E123" s="34"/>
      <c r="F123" s="34"/>
      <c r="G123" s="34"/>
      <c r="H123" s="34"/>
      <c r="I123" s="34"/>
      <c r="J123" s="34"/>
      <c r="K123" s="34"/>
      <c r="L123" s="34"/>
      <c r="M123" s="49"/>
      <c r="S123" s="32"/>
      <c r="T123" s="32"/>
      <c r="U123" s="32"/>
      <c r="V123" s="32"/>
      <c r="W123" s="32"/>
      <c r="X123" s="32"/>
      <c r="Y123" s="32"/>
      <c r="Z123" s="32"/>
      <c r="AA123" s="32"/>
      <c r="AB123" s="32"/>
      <c r="AC123" s="32"/>
      <c r="AD123" s="32"/>
      <c r="AE123" s="32"/>
    </row>
    <row r="124" spans="1:31" s="2" customFormat="1" ht="16.5" customHeight="1">
      <c r="A124" s="32"/>
      <c r="B124" s="33"/>
      <c r="C124" s="34"/>
      <c r="D124" s="34"/>
      <c r="E124" s="276" t="str">
        <f>E7</f>
        <v>OLBRAMICE_Výstavba VO (veřejné osvětlení)</v>
      </c>
      <c r="F124" s="277"/>
      <c r="G124" s="277"/>
      <c r="H124" s="277"/>
      <c r="I124" s="34"/>
      <c r="J124" s="34"/>
      <c r="K124" s="34"/>
      <c r="L124" s="34"/>
      <c r="M124" s="49"/>
      <c r="S124" s="32"/>
      <c r="T124" s="32"/>
      <c r="U124" s="32"/>
      <c r="V124" s="32"/>
      <c r="W124" s="32"/>
      <c r="X124" s="32"/>
      <c r="Y124" s="32"/>
      <c r="Z124" s="32"/>
      <c r="AA124" s="32"/>
      <c r="AB124" s="32"/>
      <c r="AC124" s="32"/>
      <c r="AD124" s="32"/>
      <c r="AE124" s="32"/>
    </row>
    <row r="125" spans="1:31" s="2" customFormat="1" ht="12" customHeight="1">
      <c r="A125" s="32"/>
      <c r="B125" s="33"/>
      <c r="C125" s="27" t="s">
        <v>93</v>
      </c>
      <c r="D125" s="34"/>
      <c r="E125" s="34"/>
      <c r="F125" s="34"/>
      <c r="G125" s="34"/>
      <c r="H125" s="34"/>
      <c r="I125" s="34"/>
      <c r="J125" s="34"/>
      <c r="K125" s="34"/>
      <c r="L125" s="34"/>
      <c r="M125" s="49"/>
      <c r="S125" s="32"/>
      <c r="T125" s="32"/>
      <c r="U125" s="32"/>
      <c r="V125" s="32"/>
      <c r="W125" s="32"/>
      <c r="X125" s="32"/>
      <c r="Y125" s="32"/>
      <c r="Z125" s="32"/>
      <c r="AA125" s="32"/>
      <c r="AB125" s="32"/>
      <c r="AC125" s="32"/>
      <c r="AD125" s="32"/>
      <c r="AE125" s="32"/>
    </row>
    <row r="126" spans="1:31" s="2" customFormat="1" ht="16.5" customHeight="1">
      <c r="A126" s="32"/>
      <c r="B126" s="33"/>
      <c r="C126" s="34"/>
      <c r="D126" s="34"/>
      <c r="E126" s="247" t="str">
        <f>E9</f>
        <v>01 - D.1.4.g - zařízení silnoproudé elektrotechniky</v>
      </c>
      <c r="F126" s="278"/>
      <c r="G126" s="278"/>
      <c r="H126" s="278"/>
      <c r="I126" s="34"/>
      <c r="J126" s="34"/>
      <c r="K126" s="34"/>
      <c r="L126" s="34"/>
      <c r="M126" s="49"/>
      <c r="S126" s="32"/>
      <c r="T126" s="32"/>
      <c r="U126" s="32"/>
      <c r="V126" s="32"/>
      <c r="W126" s="32"/>
      <c r="X126" s="32"/>
      <c r="Y126" s="32"/>
      <c r="Z126" s="32"/>
      <c r="AA126" s="32"/>
      <c r="AB126" s="32"/>
      <c r="AC126" s="32"/>
      <c r="AD126" s="32"/>
      <c r="AE126" s="32"/>
    </row>
    <row r="127" spans="1:31" s="2" customFormat="1" ht="6.95" customHeight="1">
      <c r="A127" s="32"/>
      <c r="B127" s="33"/>
      <c r="C127" s="34"/>
      <c r="D127" s="34"/>
      <c r="E127" s="34"/>
      <c r="F127" s="34"/>
      <c r="G127" s="34"/>
      <c r="H127" s="34"/>
      <c r="I127" s="34"/>
      <c r="J127" s="34"/>
      <c r="K127" s="34"/>
      <c r="L127" s="34"/>
      <c r="M127" s="49"/>
      <c r="S127" s="32"/>
      <c r="T127" s="32"/>
      <c r="U127" s="32"/>
      <c r="V127" s="32"/>
      <c r="W127" s="32"/>
      <c r="X127" s="32"/>
      <c r="Y127" s="32"/>
      <c r="Z127" s="32"/>
      <c r="AA127" s="32"/>
      <c r="AB127" s="32"/>
      <c r="AC127" s="32"/>
      <c r="AD127" s="32"/>
      <c r="AE127" s="32"/>
    </row>
    <row r="128" spans="1:31" s="2" customFormat="1" ht="12" customHeight="1">
      <c r="A128" s="32"/>
      <c r="B128" s="33"/>
      <c r="C128" s="27" t="s">
        <v>21</v>
      </c>
      <c r="D128" s="34"/>
      <c r="E128" s="34"/>
      <c r="F128" s="25" t="str">
        <f>F12</f>
        <v>k.ú.: Olbramice u Vilémova (okres Olomouc); 781991</v>
      </c>
      <c r="G128" s="34"/>
      <c r="H128" s="34"/>
      <c r="I128" s="27" t="s">
        <v>23</v>
      </c>
      <c r="J128" s="64" t="str">
        <f>IF(J12="","",J12)</f>
        <v>22. 7. 2021</v>
      </c>
      <c r="K128" s="34"/>
      <c r="L128" s="34"/>
      <c r="M128" s="49"/>
      <c r="S128" s="32"/>
      <c r="T128" s="32"/>
      <c r="U128" s="32"/>
      <c r="V128" s="32"/>
      <c r="W128" s="32"/>
      <c r="X128" s="32"/>
      <c r="Y128" s="32"/>
      <c r="Z128" s="32"/>
      <c r="AA128" s="32"/>
      <c r="AB128" s="32"/>
      <c r="AC128" s="32"/>
      <c r="AD128" s="32"/>
      <c r="AE128" s="32"/>
    </row>
    <row r="129" spans="1:65" s="2" customFormat="1" ht="6.95" customHeight="1">
      <c r="A129" s="32"/>
      <c r="B129" s="33"/>
      <c r="C129" s="34"/>
      <c r="D129" s="34"/>
      <c r="E129" s="34"/>
      <c r="F129" s="34"/>
      <c r="G129" s="34"/>
      <c r="H129" s="34"/>
      <c r="I129" s="34"/>
      <c r="J129" s="34"/>
      <c r="K129" s="34"/>
      <c r="L129" s="34"/>
      <c r="M129" s="49"/>
      <c r="S129" s="32"/>
      <c r="T129" s="32"/>
      <c r="U129" s="32"/>
      <c r="V129" s="32"/>
      <c r="W129" s="32"/>
      <c r="X129" s="32"/>
      <c r="Y129" s="32"/>
      <c r="Z129" s="32"/>
      <c r="AA129" s="32"/>
      <c r="AB129" s="32"/>
      <c r="AC129" s="32"/>
      <c r="AD129" s="32"/>
      <c r="AE129" s="32"/>
    </row>
    <row r="130" spans="1:65" s="2" customFormat="1" ht="15.2" customHeight="1">
      <c r="A130" s="32"/>
      <c r="B130" s="33"/>
      <c r="C130" s="27" t="s">
        <v>25</v>
      </c>
      <c r="D130" s="34"/>
      <c r="E130" s="34"/>
      <c r="F130" s="25" t="str">
        <f>E15</f>
        <v>Obec Olbramice, č.p.56, 783 22 Cholina</v>
      </c>
      <c r="G130" s="34"/>
      <c r="H130" s="34"/>
      <c r="I130" s="27" t="s">
        <v>32</v>
      </c>
      <c r="J130" s="30" t="str">
        <f>E21</f>
        <v>Viktor Králík</v>
      </c>
      <c r="K130" s="34"/>
      <c r="L130" s="34"/>
      <c r="M130" s="49"/>
      <c r="S130" s="32"/>
      <c r="T130" s="32"/>
      <c r="U130" s="32"/>
      <c r="V130" s="32"/>
      <c r="W130" s="32"/>
      <c r="X130" s="32"/>
      <c r="Y130" s="32"/>
      <c r="Z130" s="32"/>
      <c r="AA130" s="32"/>
      <c r="AB130" s="32"/>
      <c r="AC130" s="32"/>
      <c r="AD130" s="32"/>
      <c r="AE130" s="32"/>
    </row>
    <row r="131" spans="1:65" s="2" customFormat="1" ht="15.2" customHeight="1">
      <c r="A131" s="32"/>
      <c r="B131" s="33"/>
      <c r="C131" s="27" t="s">
        <v>30</v>
      </c>
      <c r="D131" s="34"/>
      <c r="E131" s="34"/>
      <c r="F131" s="25" t="str">
        <f>IF(E18="","",E18)</f>
        <v>Vyplň údaj</v>
      </c>
      <c r="G131" s="34"/>
      <c r="H131" s="34"/>
      <c r="I131" s="27" t="s">
        <v>36</v>
      </c>
      <c r="J131" s="30" t="str">
        <f>E24</f>
        <v xml:space="preserve"> </v>
      </c>
      <c r="K131" s="34"/>
      <c r="L131" s="34"/>
      <c r="M131" s="49"/>
      <c r="S131" s="32"/>
      <c r="T131" s="32"/>
      <c r="U131" s="32"/>
      <c r="V131" s="32"/>
      <c r="W131" s="32"/>
      <c r="X131" s="32"/>
      <c r="Y131" s="32"/>
      <c r="Z131" s="32"/>
      <c r="AA131" s="32"/>
      <c r="AB131" s="32"/>
      <c r="AC131" s="32"/>
      <c r="AD131" s="32"/>
      <c r="AE131" s="32"/>
    </row>
    <row r="132" spans="1:65" s="2" customFormat="1" ht="10.35" customHeight="1">
      <c r="A132" s="32"/>
      <c r="B132" s="33"/>
      <c r="C132" s="34"/>
      <c r="D132" s="34"/>
      <c r="E132" s="34"/>
      <c r="F132" s="34"/>
      <c r="G132" s="34"/>
      <c r="H132" s="34"/>
      <c r="I132" s="34"/>
      <c r="J132" s="34"/>
      <c r="K132" s="34"/>
      <c r="L132" s="34"/>
      <c r="M132" s="49"/>
      <c r="S132" s="32"/>
      <c r="T132" s="32"/>
      <c r="U132" s="32"/>
      <c r="V132" s="32"/>
      <c r="W132" s="32"/>
      <c r="X132" s="32"/>
      <c r="Y132" s="32"/>
      <c r="Z132" s="32"/>
      <c r="AA132" s="32"/>
      <c r="AB132" s="32"/>
      <c r="AC132" s="32"/>
      <c r="AD132" s="32"/>
      <c r="AE132" s="32"/>
    </row>
    <row r="133" spans="1:65" s="11" customFormat="1" ht="29.25" customHeight="1">
      <c r="A133" s="154"/>
      <c r="B133" s="155"/>
      <c r="C133" s="156" t="s">
        <v>123</v>
      </c>
      <c r="D133" s="157" t="s">
        <v>64</v>
      </c>
      <c r="E133" s="157" t="s">
        <v>60</v>
      </c>
      <c r="F133" s="157" t="s">
        <v>61</v>
      </c>
      <c r="G133" s="157" t="s">
        <v>124</v>
      </c>
      <c r="H133" s="157" t="s">
        <v>125</v>
      </c>
      <c r="I133" s="157" t="s">
        <v>126</v>
      </c>
      <c r="J133" s="157" t="s">
        <v>127</v>
      </c>
      <c r="K133" s="157" t="s">
        <v>101</v>
      </c>
      <c r="L133" s="158" t="s">
        <v>128</v>
      </c>
      <c r="M133" s="159"/>
      <c r="N133" s="73" t="s">
        <v>1</v>
      </c>
      <c r="O133" s="74" t="s">
        <v>43</v>
      </c>
      <c r="P133" s="74" t="s">
        <v>129</v>
      </c>
      <c r="Q133" s="74" t="s">
        <v>130</v>
      </c>
      <c r="R133" s="74" t="s">
        <v>131</v>
      </c>
      <c r="S133" s="74" t="s">
        <v>132</v>
      </c>
      <c r="T133" s="74" t="s">
        <v>133</v>
      </c>
      <c r="U133" s="74" t="s">
        <v>134</v>
      </c>
      <c r="V133" s="74" t="s">
        <v>135</v>
      </c>
      <c r="W133" s="74" t="s">
        <v>136</v>
      </c>
      <c r="X133" s="75" t="s">
        <v>137</v>
      </c>
      <c r="Y133" s="154"/>
      <c r="Z133" s="154"/>
      <c r="AA133" s="154"/>
      <c r="AB133" s="154"/>
      <c r="AC133" s="154"/>
      <c r="AD133" s="154"/>
      <c r="AE133" s="154"/>
    </row>
    <row r="134" spans="1:65" s="2" customFormat="1" ht="22.9" customHeight="1">
      <c r="A134" s="32"/>
      <c r="B134" s="33"/>
      <c r="C134" s="80" t="s">
        <v>138</v>
      </c>
      <c r="D134" s="34"/>
      <c r="E134" s="34"/>
      <c r="F134" s="34"/>
      <c r="G134" s="34"/>
      <c r="H134" s="34"/>
      <c r="I134" s="34"/>
      <c r="J134" s="34"/>
      <c r="K134" s="160">
        <f>BK134</f>
        <v>0</v>
      </c>
      <c r="L134" s="34"/>
      <c r="M134" s="37"/>
      <c r="N134" s="76"/>
      <c r="O134" s="161"/>
      <c r="P134" s="77"/>
      <c r="Q134" s="162">
        <f>Q135+Q139+Q191+Q244+Q253</f>
        <v>0</v>
      </c>
      <c r="R134" s="162">
        <f>R135+R139+R191+R244+R253</f>
        <v>0</v>
      </c>
      <c r="S134" s="77"/>
      <c r="T134" s="163">
        <f>T135+T139+T191+T244+T253</f>
        <v>0</v>
      </c>
      <c r="U134" s="77"/>
      <c r="V134" s="163">
        <f>V135+V139+V191+V244+V253</f>
        <v>0.29822700000000002</v>
      </c>
      <c r="W134" s="77"/>
      <c r="X134" s="164">
        <f>X135+X139+X191+X244+X253</f>
        <v>0</v>
      </c>
      <c r="Y134" s="32"/>
      <c r="Z134" s="32"/>
      <c r="AA134" s="32"/>
      <c r="AB134" s="32"/>
      <c r="AC134" s="32"/>
      <c r="AD134" s="32"/>
      <c r="AE134" s="32"/>
      <c r="AT134" s="15" t="s">
        <v>80</v>
      </c>
      <c r="AU134" s="15" t="s">
        <v>103</v>
      </c>
      <c r="BK134" s="165">
        <f>BK135+BK139+BK191+BK244+BK253</f>
        <v>0</v>
      </c>
    </row>
    <row r="135" spans="1:65" s="12" customFormat="1" ht="25.9" customHeight="1">
      <c r="B135" s="166"/>
      <c r="C135" s="167"/>
      <c r="D135" s="168" t="s">
        <v>80</v>
      </c>
      <c r="E135" s="169" t="s">
        <v>139</v>
      </c>
      <c r="F135" s="169" t="s">
        <v>140</v>
      </c>
      <c r="G135" s="167"/>
      <c r="H135" s="167"/>
      <c r="I135" s="170"/>
      <c r="J135" s="170"/>
      <c r="K135" s="171">
        <f>BK135</f>
        <v>0</v>
      </c>
      <c r="L135" s="167"/>
      <c r="M135" s="172"/>
      <c r="N135" s="173"/>
      <c r="O135" s="174"/>
      <c r="P135" s="174"/>
      <c r="Q135" s="175">
        <f>Q136</f>
        <v>0</v>
      </c>
      <c r="R135" s="175">
        <f>R136</f>
        <v>0</v>
      </c>
      <c r="S135" s="174"/>
      <c r="T135" s="176">
        <f>T136</f>
        <v>0</v>
      </c>
      <c r="U135" s="174"/>
      <c r="V135" s="176">
        <f>V136</f>
        <v>0</v>
      </c>
      <c r="W135" s="174"/>
      <c r="X135" s="177">
        <f>X136</f>
        <v>0</v>
      </c>
      <c r="AR135" s="178" t="s">
        <v>89</v>
      </c>
      <c r="AT135" s="179" t="s">
        <v>80</v>
      </c>
      <c r="AU135" s="179" t="s">
        <v>81</v>
      </c>
      <c r="AY135" s="178" t="s">
        <v>141</v>
      </c>
      <c r="BK135" s="180">
        <f>BK136</f>
        <v>0</v>
      </c>
    </row>
    <row r="136" spans="1:65" s="12" customFormat="1" ht="22.9" customHeight="1">
      <c r="B136" s="166"/>
      <c r="C136" s="167"/>
      <c r="D136" s="168" t="s">
        <v>80</v>
      </c>
      <c r="E136" s="181" t="s">
        <v>142</v>
      </c>
      <c r="F136" s="181" t="s">
        <v>143</v>
      </c>
      <c r="G136" s="167"/>
      <c r="H136" s="167"/>
      <c r="I136" s="170"/>
      <c r="J136" s="170"/>
      <c r="K136" s="182">
        <f>BK136</f>
        <v>0</v>
      </c>
      <c r="L136" s="167"/>
      <c r="M136" s="172"/>
      <c r="N136" s="173"/>
      <c r="O136" s="174"/>
      <c r="P136" s="174"/>
      <c r="Q136" s="175">
        <f>SUM(Q137:Q138)</f>
        <v>0</v>
      </c>
      <c r="R136" s="175">
        <f>SUM(R137:R138)</f>
        <v>0</v>
      </c>
      <c r="S136" s="174"/>
      <c r="T136" s="176">
        <f>SUM(T137:T138)</f>
        <v>0</v>
      </c>
      <c r="U136" s="174"/>
      <c r="V136" s="176">
        <f>SUM(V137:V138)</f>
        <v>0</v>
      </c>
      <c r="W136" s="174"/>
      <c r="X136" s="177">
        <f>SUM(X137:X138)</f>
        <v>0</v>
      </c>
      <c r="AR136" s="178" t="s">
        <v>89</v>
      </c>
      <c r="AT136" s="179" t="s">
        <v>80</v>
      </c>
      <c r="AU136" s="179" t="s">
        <v>89</v>
      </c>
      <c r="AY136" s="178" t="s">
        <v>141</v>
      </c>
      <c r="BK136" s="180">
        <f>SUM(BK137:BK138)</f>
        <v>0</v>
      </c>
    </row>
    <row r="137" spans="1:65" s="2" customFormat="1" ht="24.2" customHeight="1">
      <c r="A137" s="32"/>
      <c r="B137" s="33"/>
      <c r="C137" s="183" t="s">
        <v>89</v>
      </c>
      <c r="D137" s="183" t="s">
        <v>144</v>
      </c>
      <c r="E137" s="184" t="s">
        <v>145</v>
      </c>
      <c r="F137" s="185" t="s">
        <v>146</v>
      </c>
      <c r="G137" s="186" t="s">
        <v>147</v>
      </c>
      <c r="H137" s="187">
        <v>5</v>
      </c>
      <c r="I137" s="188"/>
      <c r="J137" s="188"/>
      <c r="K137" s="189">
        <f>ROUND(P137*H137,2)</f>
        <v>0</v>
      </c>
      <c r="L137" s="185" t="s">
        <v>148</v>
      </c>
      <c r="M137" s="37"/>
      <c r="N137" s="190" t="s">
        <v>1</v>
      </c>
      <c r="O137" s="191" t="s">
        <v>44</v>
      </c>
      <c r="P137" s="192">
        <f>I137+J137</f>
        <v>0</v>
      </c>
      <c r="Q137" s="192">
        <f>ROUND(I137*H137,2)</f>
        <v>0</v>
      </c>
      <c r="R137" s="192">
        <f>ROUND(J137*H137,2)</f>
        <v>0</v>
      </c>
      <c r="S137" s="69"/>
      <c r="T137" s="193">
        <f>S137*H137</f>
        <v>0</v>
      </c>
      <c r="U137" s="193">
        <v>0</v>
      </c>
      <c r="V137" s="193">
        <f>U137*H137</f>
        <v>0</v>
      </c>
      <c r="W137" s="193">
        <v>0</v>
      </c>
      <c r="X137" s="194">
        <f>W137*H137</f>
        <v>0</v>
      </c>
      <c r="Y137" s="32"/>
      <c r="Z137" s="32"/>
      <c r="AA137" s="32"/>
      <c r="AB137" s="32"/>
      <c r="AC137" s="32"/>
      <c r="AD137" s="32"/>
      <c r="AE137" s="32"/>
      <c r="AR137" s="195" t="s">
        <v>149</v>
      </c>
      <c r="AT137" s="195" t="s">
        <v>144</v>
      </c>
      <c r="AU137" s="195" t="s">
        <v>91</v>
      </c>
      <c r="AY137" s="15" t="s">
        <v>141</v>
      </c>
      <c r="BE137" s="196">
        <f>IF(O137="základní",K137,0)</f>
        <v>0</v>
      </c>
      <c r="BF137" s="196">
        <f>IF(O137="snížená",K137,0)</f>
        <v>0</v>
      </c>
      <c r="BG137" s="196">
        <f>IF(O137="zákl. přenesená",K137,0)</f>
        <v>0</v>
      </c>
      <c r="BH137" s="196">
        <f>IF(O137="sníž. přenesená",K137,0)</f>
        <v>0</v>
      </c>
      <c r="BI137" s="196">
        <f>IF(O137="nulová",K137,0)</f>
        <v>0</v>
      </c>
      <c r="BJ137" s="15" t="s">
        <v>89</v>
      </c>
      <c r="BK137" s="196">
        <f>ROUND(P137*H137,2)</f>
        <v>0</v>
      </c>
      <c r="BL137" s="15" t="s">
        <v>149</v>
      </c>
      <c r="BM137" s="195" t="s">
        <v>150</v>
      </c>
    </row>
    <row r="138" spans="1:65" s="13" customFormat="1" ht="11.25">
      <c r="B138" s="197"/>
      <c r="C138" s="198"/>
      <c r="D138" s="199" t="s">
        <v>151</v>
      </c>
      <c r="E138" s="200" t="s">
        <v>1</v>
      </c>
      <c r="F138" s="201" t="s">
        <v>152</v>
      </c>
      <c r="G138" s="198"/>
      <c r="H138" s="202">
        <v>5</v>
      </c>
      <c r="I138" s="203"/>
      <c r="J138" s="203"/>
      <c r="K138" s="198"/>
      <c r="L138" s="198"/>
      <c r="M138" s="204"/>
      <c r="N138" s="205"/>
      <c r="O138" s="206"/>
      <c r="P138" s="206"/>
      <c r="Q138" s="206"/>
      <c r="R138" s="206"/>
      <c r="S138" s="206"/>
      <c r="T138" s="206"/>
      <c r="U138" s="206"/>
      <c r="V138" s="206"/>
      <c r="W138" s="206"/>
      <c r="X138" s="207"/>
      <c r="AT138" s="208" t="s">
        <v>151</v>
      </c>
      <c r="AU138" s="208" t="s">
        <v>91</v>
      </c>
      <c r="AV138" s="13" t="s">
        <v>91</v>
      </c>
      <c r="AW138" s="13" t="s">
        <v>5</v>
      </c>
      <c r="AX138" s="13" t="s">
        <v>89</v>
      </c>
      <c r="AY138" s="208" t="s">
        <v>141</v>
      </c>
    </row>
    <row r="139" spans="1:65" s="12" customFormat="1" ht="25.9" customHeight="1">
      <c r="B139" s="166"/>
      <c r="C139" s="167"/>
      <c r="D139" s="168" t="s">
        <v>80</v>
      </c>
      <c r="E139" s="169" t="s">
        <v>153</v>
      </c>
      <c r="F139" s="169" t="s">
        <v>154</v>
      </c>
      <c r="G139" s="167"/>
      <c r="H139" s="167"/>
      <c r="I139" s="170"/>
      <c r="J139" s="170"/>
      <c r="K139" s="171">
        <f>BK139</f>
        <v>0</v>
      </c>
      <c r="L139" s="167"/>
      <c r="M139" s="172"/>
      <c r="N139" s="173"/>
      <c r="O139" s="174"/>
      <c r="P139" s="174"/>
      <c r="Q139" s="175">
        <f>Q140+Q142+Q188</f>
        <v>0</v>
      </c>
      <c r="R139" s="175">
        <f>R140+R142+R188</f>
        <v>0</v>
      </c>
      <c r="S139" s="174"/>
      <c r="T139" s="176">
        <f>T140+T142+T188</f>
        <v>0</v>
      </c>
      <c r="U139" s="174"/>
      <c r="V139" s="176">
        <f>V140+V142+V188</f>
        <v>0.165405</v>
      </c>
      <c r="W139" s="174"/>
      <c r="X139" s="177">
        <f>X140+X142+X188</f>
        <v>0</v>
      </c>
      <c r="AR139" s="178" t="s">
        <v>91</v>
      </c>
      <c r="AT139" s="179" t="s">
        <v>80</v>
      </c>
      <c r="AU139" s="179" t="s">
        <v>81</v>
      </c>
      <c r="AY139" s="178" t="s">
        <v>141</v>
      </c>
      <c r="BK139" s="180">
        <f>BK140+BK142+BK188</f>
        <v>0</v>
      </c>
    </row>
    <row r="140" spans="1:65" s="12" customFormat="1" ht="22.9" customHeight="1">
      <c r="B140" s="166"/>
      <c r="C140" s="167"/>
      <c r="D140" s="168" t="s">
        <v>80</v>
      </c>
      <c r="E140" s="181" t="s">
        <v>155</v>
      </c>
      <c r="F140" s="181" t="s">
        <v>156</v>
      </c>
      <c r="G140" s="167"/>
      <c r="H140" s="167"/>
      <c r="I140" s="170"/>
      <c r="J140" s="170"/>
      <c r="K140" s="182">
        <f>BK140</f>
        <v>0</v>
      </c>
      <c r="L140" s="167"/>
      <c r="M140" s="172"/>
      <c r="N140" s="173"/>
      <c r="O140" s="174"/>
      <c r="P140" s="174"/>
      <c r="Q140" s="175">
        <f>Q141</f>
        <v>0</v>
      </c>
      <c r="R140" s="175">
        <f>R141</f>
        <v>0</v>
      </c>
      <c r="S140" s="174"/>
      <c r="T140" s="176">
        <f>T141</f>
        <v>0</v>
      </c>
      <c r="U140" s="174"/>
      <c r="V140" s="176">
        <f>V141</f>
        <v>0</v>
      </c>
      <c r="W140" s="174"/>
      <c r="X140" s="177">
        <f>X141</f>
        <v>0</v>
      </c>
      <c r="AR140" s="178" t="s">
        <v>91</v>
      </c>
      <c r="AT140" s="179" t="s">
        <v>80</v>
      </c>
      <c r="AU140" s="179" t="s">
        <v>89</v>
      </c>
      <c r="AY140" s="178" t="s">
        <v>141</v>
      </c>
      <c r="BK140" s="180">
        <f>BK141</f>
        <v>0</v>
      </c>
    </row>
    <row r="141" spans="1:65" s="2" customFormat="1" ht="24.2" customHeight="1">
      <c r="A141" s="32"/>
      <c r="B141" s="33"/>
      <c r="C141" s="183" t="s">
        <v>91</v>
      </c>
      <c r="D141" s="183" t="s">
        <v>144</v>
      </c>
      <c r="E141" s="184" t="s">
        <v>157</v>
      </c>
      <c r="F141" s="185" t="s">
        <v>158</v>
      </c>
      <c r="G141" s="186" t="s">
        <v>159</v>
      </c>
      <c r="H141" s="187">
        <v>1</v>
      </c>
      <c r="I141" s="188"/>
      <c r="J141" s="188"/>
      <c r="K141" s="189">
        <f>ROUND(P141*H141,2)</f>
        <v>0</v>
      </c>
      <c r="L141" s="185" t="s">
        <v>148</v>
      </c>
      <c r="M141" s="37"/>
      <c r="N141" s="190" t="s">
        <v>1</v>
      </c>
      <c r="O141" s="191" t="s">
        <v>44</v>
      </c>
      <c r="P141" s="192">
        <f>I141+J141</f>
        <v>0</v>
      </c>
      <c r="Q141" s="192">
        <f>ROUND(I141*H141,2)</f>
        <v>0</v>
      </c>
      <c r="R141" s="192">
        <f>ROUND(J141*H141,2)</f>
        <v>0</v>
      </c>
      <c r="S141" s="69"/>
      <c r="T141" s="193">
        <f>S141*H141</f>
        <v>0</v>
      </c>
      <c r="U141" s="193">
        <v>0</v>
      </c>
      <c r="V141" s="193">
        <f>U141*H141</f>
        <v>0</v>
      </c>
      <c r="W141" s="193">
        <v>0</v>
      </c>
      <c r="X141" s="194">
        <f>W141*H141</f>
        <v>0</v>
      </c>
      <c r="Y141" s="32"/>
      <c r="Z141" s="32"/>
      <c r="AA141" s="32"/>
      <c r="AB141" s="32"/>
      <c r="AC141" s="32"/>
      <c r="AD141" s="32"/>
      <c r="AE141" s="32"/>
      <c r="AR141" s="195" t="s">
        <v>160</v>
      </c>
      <c r="AT141" s="195" t="s">
        <v>144</v>
      </c>
      <c r="AU141" s="195" t="s">
        <v>91</v>
      </c>
      <c r="AY141" s="15" t="s">
        <v>141</v>
      </c>
      <c r="BE141" s="196">
        <f>IF(O141="základní",K141,0)</f>
        <v>0</v>
      </c>
      <c r="BF141" s="196">
        <f>IF(O141="snížená",K141,0)</f>
        <v>0</v>
      </c>
      <c r="BG141" s="196">
        <f>IF(O141="zákl. přenesená",K141,0)</f>
        <v>0</v>
      </c>
      <c r="BH141" s="196">
        <f>IF(O141="sníž. přenesená",K141,0)</f>
        <v>0</v>
      </c>
      <c r="BI141" s="196">
        <f>IF(O141="nulová",K141,0)</f>
        <v>0</v>
      </c>
      <c r="BJ141" s="15" t="s">
        <v>89</v>
      </c>
      <c r="BK141" s="196">
        <f>ROUND(P141*H141,2)</f>
        <v>0</v>
      </c>
      <c r="BL141" s="15" t="s">
        <v>160</v>
      </c>
      <c r="BM141" s="195" t="s">
        <v>161</v>
      </c>
    </row>
    <row r="142" spans="1:65" s="12" customFormat="1" ht="22.9" customHeight="1">
      <c r="B142" s="166"/>
      <c r="C142" s="167"/>
      <c r="D142" s="168" t="s">
        <v>80</v>
      </c>
      <c r="E142" s="181" t="s">
        <v>162</v>
      </c>
      <c r="F142" s="181" t="s">
        <v>163</v>
      </c>
      <c r="G142" s="167"/>
      <c r="H142" s="167"/>
      <c r="I142" s="170"/>
      <c r="J142" s="170"/>
      <c r="K142" s="182">
        <f>BK142</f>
        <v>0</v>
      </c>
      <c r="L142" s="167"/>
      <c r="M142" s="172"/>
      <c r="N142" s="173"/>
      <c r="O142" s="174"/>
      <c r="P142" s="174"/>
      <c r="Q142" s="175">
        <f>SUM(Q143:Q187)</f>
        <v>0</v>
      </c>
      <c r="R142" s="175">
        <f>SUM(R143:R187)</f>
        <v>0</v>
      </c>
      <c r="S142" s="174"/>
      <c r="T142" s="176">
        <f>SUM(T143:T187)</f>
        <v>0</v>
      </c>
      <c r="U142" s="174"/>
      <c r="V142" s="176">
        <f>SUM(V143:V187)</f>
        <v>0.165405</v>
      </c>
      <c r="W142" s="174"/>
      <c r="X142" s="177">
        <f>SUM(X143:X187)</f>
        <v>0</v>
      </c>
      <c r="AR142" s="178" t="s">
        <v>91</v>
      </c>
      <c r="AT142" s="179" t="s">
        <v>80</v>
      </c>
      <c r="AU142" s="179" t="s">
        <v>89</v>
      </c>
      <c r="AY142" s="178" t="s">
        <v>141</v>
      </c>
      <c r="BK142" s="180">
        <f>SUM(BK143:BK187)</f>
        <v>0</v>
      </c>
    </row>
    <row r="143" spans="1:65" s="2" customFormat="1" ht="24.2" customHeight="1">
      <c r="A143" s="32"/>
      <c r="B143" s="33"/>
      <c r="C143" s="183" t="s">
        <v>164</v>
      </c>
      <c r="D143" s="183" t="s">
        <v>144</v>
      </c>
      <c r="E143" s="184" t="s">
        <v>165</v>
      </c>
      <c r="F143" s="185" t="s">
        <v>166</v>
      </c>
      <c r="G143" s="186" t="s">
        <v>167</v>
      </c>
      <c r="H143" s="187">
        <v>82</v>
      </c>
      <c r="I143" s="188"/>
      <c r="J143" s="188"/>
      <c r="K143" s="189">
        <f>ROUND(P143*H143,2)</f>
        <v>0</v>
      </c>
      <c r="L143" s="185" t="s">
        <v>148</v>
      </c>
      <c r="M143" s="37"/>
      <c r="N143" s="190" t="s">
        <v>1</v>
      </c>
      <c r="O143" s="191" t="s">
        <v>44</v>
      </c>
      <c r="P143" s="192">
        <f>I143+J143</f>
        <v>0</v>
      </c>
      <c r="Q143" s="192">
        <f>ROUND(I143*H143,2)</f>
        <v>0</v>
      </c>
      <c r="R143" s="192">
        <f>ROUND(J143*H143,2)</f>
        <v>0</v>
      </c>
      <c r="S143" s="69"/>
      <c r="T143" s="193">
        <f>S143*H143</f>
        <v>0</v>
      </c>
      <c r="U143" s="193">
        <v>0</v>
      </c>
      <c r="V143" s="193">
        <f>U143*H143</f>
        <v>0</v>
      </c>
      <c r="W143" s="193">
        <v>0</v>
      </c>
      <c r="X143" s="194">
        <f>W143*H143</f>
        <v>0</v>
      </c>
      <c r="Y143" s="32"/>
      <c r="Z143" s="32"/>
      <c r="AA143" s="32"/>
      <c r="AB143" s="32"/>
      <c r="AC143" s="32"/>
      <c r="AD143" s="32"/>
      <c r="AE143" s="32"/>
      <c r="AR143" s="195" t="s">
        <v>160</v>
      </c>
      <c r="AT143" s="195" t="s">
        <v>144</v>
      </c>
      <c r="AU143" s="195" t="s">
        <v>91</v>
      </c>
      <c r="AY143" s="15" t="s">
        <v>141</v>
      </c>
      <c r="BE143" s="196">
        <f>IF(O143="základní",K143,0)</f>
        <v>0</v>
      </c>
      <c r="BF143" s="196">
        <f>IF(O143="snížená",K143,0)</f>
        <v>0</v>
      </c>
      <c r="BG143" s="196">
        <f>IF(O143="zákl. přenesená",K143,0)</f>
        <v>0</v>
      </c>
      <c r="BH143" s="196">
        <f>IF(O143="sníž. přenesená",K143,0)</f>
        <v>0</v>
      </c>
      <c r="BI143" s="196">
        <f>IF(O143="nulová",K143,0)</f>
        <v>0</v>
      </c>
      <c r="BJ143" s="15" t="s">
        <v>89</v>
      </c>
      <c r="BK143" s="196">
        <f>ROUND(P143*H143,2)</f>
        <v>0</v>
      </c>
      <c r="BL143" s="15" t="s">
        <v>160</v>
      </c>
      <c r="BM143" s="195" t="s">
        <v>168</v>
      </c>
    </row>
    <row r="144" spans="1:65" s="13" customFormat="1" ht="11.25">
      <c r="B144" s="197"/>
      <c r="C144" s="198"/>
      <c r="D144" s="199" t="s">
        <v>151</v>
      </c>
      <c r="E144" s="200" t="s">
        <v>1</v>
      </c>
      <c r="F144" s="201" t="s">
        <v>169</v>
      </c>
      <c r="G144" s="198"/>
      <c r="H144" s="202">
        <v>82</v>
      </c>
      <c r="I144" s="203"/>
      <c r="J144" s="203"/>
      <c r="K144" s="198"/>
      <c r="L144" s="198"/>
      <c r="M144" s="204"/>
      <c r="N144" s="205"/>
      <c r="O144" s="206"/>
      <c r="P144" s="206"/>
      <c r="Q144" s="206"/>
      <c r="R144" s="206"/>
      <c r="S144" s="206"/>
      <c r="T144" s="206"/>
      <c r="U144" s="206"/>
      <c r="V144" s="206"/>
      <c r="W144" s="206"/>
      <c r="X144" s="207"/>
      <c r="AT144" s="208" t="s">
        <v>151</v>
      </c>
      <c r="AU144" s="208" t="s">
        <v>91</v>
      </c>
      <c r="AV144" s="13" t="s">
        <v>91</v>
      </c>
      <c r="AW144" s="13" t="s">
        <v>5</v>
      </c>
      <c r="AX144" s="13" t="s">
        <v>89</v>
      </c>
      <c r="AY144" s="208" t="s">
        <v>141</v>
      </c>
    </row>
    <row r="145" spans="1:65" s="2" customFormat="1" ht="24.2" customHeight="1">
      <c r="A145" s="32"/>
      <c r="B145" s="33"/>
      <c r="C145" s="209" t="s">
        <v>149</v>
      </c>
      <c r="D145" s="209" t="s">
        <v>170</v>
      </c>
      <c r="E145" s="210" t="s">
        <v>171</v>
      </c>
      <c r="F145" s="211" t="s">
        <v>172</v>
      </c>
      <c r="G145" s="212" t="s">
        <v>167</v>
      </c>
      <c r="H145" s="213">
        <v>86.1</v>
      </c>
      <c r="I145" s="214"/>
      <c r="J145" s="215"/>
      <c r="K145" s="216">
        <f>ROUND(P145*H145,2)</f>
        <v>0</v>
      </c>
      <c r="L145" s="211" t="s">
        <v>148</v>
      </c>
      <c r="M145" s="217"/>
      <c r="N145" s="218" t="s">
        <v>1</v>
      </c>
      <c r="O145" s="191" t="s">
        <v>44</v>
      </c>
      <c r="P145" s="192">
        <f>I145+J145</f>
        <v>0</v>
      </c>
      <c r="Q145" s="192">
        <f>ROUND(I145*H145,2)</f>
        <v>0</v>
      </c>
      <c r="R145" s="192">
        <f>ROUND(J145*H145,2)</f>
        <v>0</v>
      </c>
      <c r="S145" s="69"/>
      <c r="T145" s="193">
        <f>S145*H145</f>
        <v>0</v>
      </c>
      <c r="U145" s="193">
        <v>3.5E-4</v>
      </c>
      <c r="V145" s="193">
        <f>U145*H145</f>
        <v>3.0134999999999999E-2</v>
      </c>
      <c r="W145" s="193">
        <v>0</v>
      </c>
      <c r="X145" s="194">
        <f>W145*H145</f>
        <v>0</v>
      </c>
      <c r="Y145" s="32"/>
      <c r="Z145" s="32"/>
      <c r="AA145" s="32"/>
      <c r="AB145" s="32"/>
      <c r="AC145" s="32"/>
      <c r="AD145" s="32"/>
      <c r="AE145" s="32"/>
      <c r="AR145" s="195" t="s">
        <v>173</v>
      </c>
      <c r="AT145" s="195" t="s">
        <v>170</v>
      </c>
      <c r="AU145" s="195" t="s">
        <v>91</v>
      </c>
      <c r="AY145" s="15" t="s">
        <v>141</v>
      </c>
      <c r="BE145" s="196">
        <f>IF(O145="základní",K145,0)</f>
        <v>0</v>
      </c>
      <c r="BF145" s="196">
        <f>IF(O145="snížená",K145,0)</f>
        <v>0</v>
      </c>
      <c r="BG145" s="196">
        <f>IF(O145="zákl. přenesená",K145,0)</f>
        <v>0</v>
      </c>
      <c r="BH145" s="196">
        <f>IF(O145="sníž. přenesená",K145,0)</f>
        <v>0</v>
      </c>
      <c r="BI145" s="196">
        <f>IF(O145="nulová",K145,0)</f>
        <v>0</v>
      </c>
      <c r="BJ145" s="15" t="s">
        <v>89</v>
      </c>
      <c r="BK145" s="196">
        <f>ROUND(P145*H145,2)</f>
        <v>0</v>
      </c>
      <c r="BL145" s="15" t="s">
        <v>160</v>
      </c>
      <c r="BM145" s="195" t="s">
        <v>174</v>
      </c>
    </row>
    <row r="146" spans="1:65" s="13" customFormat="1" ht="11.25">
      <c r="B146" s="197"/>
      <c r="C146" s="198"/>
      <c r="D146" s="199" t="s">
        <v>151</v>
      </c>
      <c r="E146" s="198"/>
      <c r="F146" s="201" t="s">
        <v>175</v>
      </c>
      <c r="G146" s="198"/>
      <c r="H146" s="202">
        <v>86.1</v>
      </c>
      <c r="I146" s="203"/>
      <c r="J146" s="203"/>
      <c r="K146" s="198"/>
      <c r="L146" s="198"/>
      <c r="M146" s="204"/>
      <c r="N146" s="205"/>
      <c r="O146" s="206"/>
      <c r="P146" s="206"/>
      <c r="Q146" s="206"/>
      <c r="R146" s="206"/>
      <c r="S146" s="206"/>
      <c r="T146" s="206"/>
      <c r="U146" s="206"/>
      <c r="V146" s="206"/>
      <c r="W146" s="206"/>
      <c r="X146" s="207"/>
      <c r="AT146" s="208" t="s">
        <v>151</v>
      </c>
      <c r="AU146" s="208" t="s">
        <v>91</v>
      </c>
      <c r="AV146" s="13" t="s">
        <v>91</v>
      </c>
      <c r="AW146" s="13" t="s">
        <v>4</v>
      </c>
      <c r="AX146" s="13" t="s">
        <v>89</v>
      </c>
      <c r="AY146" s="208" t="s">
        <v>141</v>
      </c>
    </row>
    <row r="147" spans="1:65" s="2" customFormat="1" ht="24.2" customHeight="1">
      <c r="A147" s="32"/>
      <c r="B147" s="33"/>
      <c r="C147" s="183" t="s">
        <v>176</v>
      </c>
      <c r="D147" s="183" t="s">
        <v>144</v>
      </c>
      <c r="E147" s="184" t="s">
        <v>177</v>
      </c>
      <c r="F147" s="185" t="s">
        <v>178</v>
      </c>
      <c r="G147" s="186" t="s">
        <v>167</v>
      </c>
      <c r="H147" s="187">
        <v>2</v>
      </c>
      <c r="I147" s="188"/>
      <c r="J147" s="188"/>
      <c r="K147" s="189">
        <f>ROUND(P147*H147,2)</f>
        <v>0</v>
      </c>
      <c r="L147" s="185" t="s">
        <v>148</v>
      </c>
      <c r="M147" s="37"/>
      <c r="N147" s="190" t="s">
        <v>1</v>
      </c>
      <c r="O147" s="191" t="s">
        <v>44</v>
      </c>
      <c r="P147" s="192">
        <f>I147+J147</f>
        <v>0</v>
      </c>
      <c r="Q147" s="192">
        <f>ROUND(I147*H147,2)</f>
        <v>0</v>
      </c>
      <c r="R147" s="192">
        <f>ROUND(J147*H147,2)</f>
        <v>0</v>
      </c>
      <c r="S147" s="69"/>
      <c r="T147" s="193">
        <f>S147*H147</f>
        <v>0</v>
      </c>
      <c r="U147" s="193">
        <v>0</v>
      </c>
      <c r="V147" s="193">
        <f>U147*H147</f>
        <v>0</v>
      </c>
      <c r="W147" s="193">
        <v>0</v>
      </c>
      <c r="X147" s="194">
        <f>W147*H147</f>
        <v>0</v>
      </c>
      <c r="Y147" s="32"/>
      <c r="Z147" s="32"/>
      <c r="AA147" s="32"/>
      <c r="AB147" s="32"/>
      <c r="AC147" s="32"/>
      <c r="AD147" s="32"/>
      <c r="AE147" s="32"/>
      <c r="AR147" s="195" t="s">
        <v>160</v>
      </c>
      <c r="AT147" s="195" t="s">
        <v>144</v>
      </c>
      <c r="AU147" s="195" t="s">
        <v>91</v>
      </c>
      <c r="AY147" s="15" t="s">
        <v>141</v>
      </c>
      <c r="BE147" s="196">
        <f>IF(O147="základní",K147,0)</f>
        <v>0</v>
      </c>
      <c r="BF147" s="196">
        <f>IF(O147="snížená",K147,0)</f>
        <v>0</v>
      </c>
      <c r="BG147" s="196">
        <f>IF(O147="zákl. přenesená",K147,0)</f>
        <v>0</v>
      </c>
      <c r="BH147" s="196">
        <f>IF(O147="sníž. přenesená",K147,0)</f>
        <v>0</v>
      </c>
      <c r="BI147" s="196">
        <f>IF(O147="nulová",K147,0)</f>
        <v>0</v>
      </c>
      <c r="BJ147" s="15" t="s">
        <v>89</v>
      </c>
      <c r="BK147" s="196">
        <f>ROUND(P147*H147,2)</f>
        <v>0</v>
      </c>
      <c r="BL147" s="15" t="s">
        <v>160</v>
      </c>
      <c r="BM147" s="195" t="s">
        <v>179</v>
      </c>
    </row>
    <row r="148" spans="1:65" s="2" customFormat="1" ht="24.2" customHeight="1">
      <c r="A148" s="32"/>
      <c r="B148" s="33"/>
      <c r="C148" s="209" t="s">
        <v>180</v>
      </c>
      <c r="D148" s="209" t="s">
        <v>170</v>
      </c>
      <c r="E148" s="210" t="s">
        <v>181</v>
      </c>
      <c r="F148" s="211" t="s">
        <v>182</v>
      </c>
      <c r="G148" s="212" t="s">
        <v>167</v>
      </c>
      <c r="H148" s="213">
        <v>2.1</v>
      </c>
      <c r="I148" s="214"/>
      <c r="J148" s="215"/>
      <c r="K148" s="216">
        <f>ROUND(P148*H148,2)</f>
        <v>0</v>
      </c>
      <c r="L148" s="211" t="s">
        <v>148</v>
      </c>
      <c r="M148" s="217"/>
      <c r="N148" s="218" t="s">
        <v>1</v>
      </c>
      <c r="O148" s="191" t="s">
        <v>44</v>
      </c>
      <c r="P148" s="192">
        <f>I148+J148</f>
        <v>0</v>
      </c>
      <c r="Q148" s="192">
        <f>ROUND(I148*H148,2)</f>
        <v>0</v>
      </c>
      <c r="R148" s="192">
        <f>ROUND(J148*H148,2)</f>
        <v>0</v>
      </c>
      <c r="S148" s="69"/>
      <c r="T148" s="193">
        <f>S148*H148</f>
        <v>0</v>
      </c>
      <c r="U148" s="193">
        <v>2.64E-2</v>
      </c>
      <c r="V148" s="193">
        <f>U148*H148</f>
        <v>5.5440000000000003E-2</v>
      </c>
      <c r="W148" s="193">
        <v>0</v>
      </c>
      <c r="X148" s="194">
        <f>W148*H148</f>
        <v>0</v>
      </c>
      <c r="Y148" s="32"/>
      <c r="Z148" s="32"/>
      <c r="AA148" s="32"/>
      <c r="AB148" s="32"/>
      <c r="AC148" s="32"/>
      <c r="AD148" s="32"/>
      <c r="AE148" s="32"/>
      <c r="AR148" s="195" t="s">
        <v>173</v>
      </c>
      <c r="AT148" s="195" t="s">
        <v>170</v>
      </c>
      <c r="AU148" s="195" t="s">
        <v>91</v>
      </c>
      <c r="AY148" s="15" t="s">
        <v>141</v>
      </c>
      <c r="BE148" s="196">
        <f>IF(O148="základní",K148,0)</f>
        <v>0</v>
      </c>
      <c r="BF148" s="196">
        <f>IF(O148="snížená",K148,0)</f>
        <v>0</v>
      </c>
      <c r="BG148" s="196">
        <f>IF(O148="zákl. přenesená",K148,0)</f>
        <v>0</v>
      </c>
      <c r="BH148" s="196">
        <f>IF(O148="sníž. přenesená",K148,0)</f>
        <v>0</v>
      </c>
      <c r="BI148" s="196">
        <f>IF(O148="nulová",K148,0)</f>
        <v>0</v>
      </c>
      <c r="BJ148" s="15" t="s">
        <v>89</v>
      </c>
      <c r="BK148" s="196">
        <f>ROUND(P148*H148,2)</f>
        <v>0</v>
      </c>
      <c r="BL148" s="15" t="s">
        <v>160</v>
      </c>
      <c r="BM148" s="195" t="s">
        <v>183</v>
      </c>
    </row>
    <row r="149" spans="1:65" s="13" customFormat="1" ht="11.25">
      <c r="B149" s="197"/>
      <c r="C149" s="198"/>
      <c r="D149" s="199" t="s">
        <v>151</v>
      </c>
      <c r="E149" s="198"/>
      <c r="F149" s="201" t="s">
        <v>184</v>
      </c>
      <c r="G149" s="198"/>
      <c r="H149" s="202">
        <v>2.1</v>
      </c>
      <c r="I149" s="203"/>
      <c r="J149" s="203"/>
      <c r="K149" s="198"/>
      <c r="L149" s="198"/>
      <c r="M149" s="204"/>
      <c r="N149" s="205"/>
      <c r="O149" s="206"/>
      <c r="P149" s="206"/>
      <c r="Q149" s="206"/>
      <c r="R149" s="206"/>
      <c r="S149" s="206"/>
      <c r="T149" s="206"/>
      <c r="U149" s="206"/>
      <c r="V149" s="206"/>
      <c r="W149" s="206"/>
      <c r="X149" s="207"/>
      <c r="AT149" s="208" t="s">
        <v>151</v>
      </c>
      <c r="AU149" s="208" t="s">
        <v>91</v>
      </c>
      <c r="AV149" s="13" t="s">
        <v>91</v>
      </c>
      <c r="AW149" s="13" t="s">
        <v>4</v>
      </c>
      <c r="AX149" s="13" t="s">
        <v>89</v>
      </c>
      <c r="AY149" s="208" t="s">
        <v>141</v>
      </c>
    </row>
    <row r="150" spans="1:65" s="2" customFormat="1" ht="24.2" customHeight="1">
      <c r="A150" s="32"/>
      <c r="B150" s="33"/>
      <c r="C150" s="183" t="s">
        <v>185</v>
      </c>
      <c r="D150" s="183" t="s">
        <v>144</v>
      </c>
      <c r="E150" s="184" t="s">
        <v>186</v>
      </c>
      <c r="F150" s="185" t="s">
        <v>187</v>
      </c>
      <c r="G150" s="186" t="s">
        <v>167</v>
      </c>
      <c r="H150" s="187">
        <v>14</v>
      </c>
      <c r="I150" s="188"/>
      <c r="J150" s="188"/>
      <c r="K150" s="189">
        <f>ROUND(P150*H150,2)</f>
        <v>0</v>
      </c>
      <c r="L150" s="185" t="s">
        <v>148</v>
      </c>
      <c r="M150" s="37"/>
      <c r="N150" s="190" t="s">
        <v>1</v>
      </c>
      <c r="O150" s="191" t="s">
        <v>44</v>
      </c>
      <c r="P150" s="192">
        <f>I150+J150</f>
        <v>0</v>
      </c>
      <c r="Q150" s="192">
        <f>ROUND(I150*H150,2)</f>
        <v>0</v>
      </c>
      <c r="R150" s="192">
        <f>ROUND(J150*H150,2)</f>
        <v>0</v>
      </c>
      <c r="S150" s="69"/>
      <c r="T150" s="193">
        <f>S150*H150</f>
        <v>0</v>
      </c>
      <c r="U150" s="193">
        <v>0</v>
      </c>
      <c r="V150" s="193">
        <f>U150*H150</f>
        <v>0</v>
      </c>
      <c r="W150" s="193">
        <v>0</v>
      </c>
      <c r="X150" s="194">
        <f>W150*H150</f>
        <v>0</v>
      </c>
      <c r="Y150" s="32"/>
      <c r="Z150" s="32"/>
      <c r="AA150" s="32"/>
      <c r="AB150" s="32"/>
      <c r="AC150" s="32"/>
      <c r="AD150" s="32"/>
      <c r="AE150" s="32"/>
      <c r="AR150" s="195" t="s">
        <v>160</v>
      </c>
      <c r="AT150" s="195" t="s">
        <v>144</v>
      </c>
      <c r="AU150" s="195" t="s">
        <v>91</v>
      </c>
      <c r="AY150" s="15" t="s">
        <v>141</v>
      </c>
      <c r="BE150" s="196">
        <f>IF(O150="základní",K150,0)</f>
        <v>0</v>
      </c>
      <c r="BF150" s="196">
        <f>IF(O150="snížená",K150,0)</f>
        <v>0</v>
      </c>
      <c r="BG150" s="196">
        <f>IF(O150="zákl. přenesená",K150,0)</f>
        <v>0</v>
      </c>
      <c r="BH150" s="196">
        <f>IF(O150="sníž. přenesená",K150,0)</f>
        <v>0</v>
      </c>
      <c r="BI150" s="196">
        <f>IF(O150="nulová",K150,0)</f>
        <v>0</v>
      </c>
      <c r="BJ150" s="15" t="s">
        <v>89</v>
      </c>
      <c r="BK150" s="196">
        <f>ROUND(P150*H150,2)</f>
        <v>0</v>
      </c>
      <c r="BL150" s="15" t="s">
        <v>160</v>
      </c>
      <c r="BM150" s="195" t="s">
        <v>188</v>
      </c>
    </row>
    <row r="151" spans="1:65" s="2" customFormat="1" ht="24.2" customHeight="1">
      <c r="A151" s="32"/>
      <c r="B151" s="33"/>
      <c r="C151" s="183" t="s">
        <v>189</v>
      </c>
      <c r="D151" s="183" t="s">
        <v>144</v>
      </c>
      <c r="E151" s="184" t="s">
        <v>190</v>
      </c>
      <c r="F151" s="185" t="s">
        <v>191</v>
      </c>
      <c r="G151" s="186" t="s">
        <v>167</v>
      </c>
      <c r="H151" s="187">
        <v>107</v>
      </c>
      <c r="I151" s="188"/>
      <c r="J151" s="188"/>
      <c r="K151" s="189">
        <f>ROUND(P151*H151,2)</f>
        <v>0</v>
      </c>
      <c r="L151" s="185" t="s">
        <v>148</v>
      </c>
      <c r="M151" s="37"/>
      <c r="N151" s="190" t="s">
        <v>1</v>
      </c>
      <c r="O151" s="191" t="s">
        <v>44</v>
      </c>
      <c r="P151" s="192">
        <f>I151+J151</f>
        <v>0</v>
      </c>
      <c r="Q151" s="192">
        <f>ROUND(I151*H151,2)</f>
        <v>0</v>
      </c>
      <c r="R151" s="192">
        <f>ROUND(J151*H151,2)</f>
        <v>0</v>
      </c>
      <c r="S151" s="69"/>
      <c r="T151" s="193">
        <f>S151*H151</f>
        <v>0</v>
      </c>
      <c r="U151" s="193">
        <v>0</v>
      </c>
      <c r="V151" s="193">
        <f>U151*H151</f>
        <v>0</v>
      </c>
      <c r="W151" s="193">
        <v>0</v>
      </c>
      <c r="X151" s="194">
        <f>W151*H151</f>
        <v>0</v>
      </c>
      <c r="Y151" s="32"/>
      <c r="Z151" s="32"/>
      <c r="AA151" s="32"/>
      <c r="AB151" s="32"/>
      <c r="AC151" s="32"/>
      <c r="AD151" s="32"/>
      <c r="AE151" s="32"/>
      <c r="AR151" s="195" t="s">
        <v>160</v>
      </c>
      <c r="AT151" s="195" t="s">
        <v>144</v>
      </c>
      <c r="AU151" s="195" t="s">
        <v>91</v>
      </c>
      <c r="AY151" s="15" t="s">
        <v>141</v>
      </c>
      <c r="BE151" s="196">
        <f>IF(O151="základní",K151,0)</f>
        <v>0</v>
      </c>
      <c r="BF151" s="196">
        <f>IF(O151="snížená",K151,0)</f>
        <v>0</v>
      </c>
      <c r="BG151" s="196">
        <f>IF(O151="zákl. přenesená",K151,0)</f>
        <v>0</v>
      </c>
      <c r="BH151" s="196">
        <f>IF(O151="sníž. přenesená",K151,0)</f>
        <v>0</v>
      </c>
      <c r="BI151" s="196">
        <f>IF(O151="nulová",K151,0)</f>
        <v>0</v>
      </c>
      <c r="BJ151" s="15" t="s">
        <v>89</v>
      </c>
      <c r="BK151" s="196">
        <f>ROUND(P151*H151,2)</f>
        <v>0</v>
      </c>
      <c r="BL151" s="15" t="s">
        <v>160</v>
      </c>
      <c r="BM151" s="195" t="s">
        <v>192</v>
      </c>
    </row>
    <row r="152" spans="1:65" s="2" customFormat="1" ht="24.2" customHeight="1">
      <c r="A152" s="32"/>
      <c r="B152" s="33"/>
      <c r="C152" s="183" t="s">
        <v>142</v>
      </c>
      <c r="D152" s="183" t="s">
        <v>144</v>
      </c>
      <c r="E152" s="184" t="s">
        <v>193</v>
      </c>
      <c r="F152" s="185" t="s">
        <v>194</v>
      </c>
      <c r="G152" s="186" t="s">
        <v>159</v>
      </c>
      <c r="H152" s="187">
        <v>6</v>
      </c>
      <c r="I152" s="188"/>
      <c r="J152" s="188"/>
      <c r="K152" s="189">
        <f>ROUND(P152*H152,2)</f>
        <v>0</v>
      </c>
      <c r="L152" s="185" t="s">
        <v>148</v>
      </c>
      <c r="M152" s="37"/>
      <c r="N152" s="190" t="s">
        <v>1</v>
      </c>
      <c r="O152" s="191" t="s">
        <v>44</v>
      </c>
      <c r="P152" s="192">
        <f>I152+J152</f>
        <v>0</v>
      </c>
      <c r="Q152" s="192">
        <f>ROUND(I152*H152,2)</f>
        <v>0</v>
      </c>
      <c r="R152" s="192">
        <f>ROUND(J152*H152,2)</f>
        <v>0</v>
      </c>
      <c r="S152" s="69"/>
      <c r="T152" s="193">
        <f>S152*H152</f>
        <v>0</v>
      </c>
      <c r="U152" s="193">
        <v>0</v>
      </c>
      <c r="V152" s="193">
        <f>U152*H152</f>
        <v>0</v>
      </c>
      <c r="W152" s="193">
        <v>0</v>
      </c>
      <c r="X152" s="194">
        <f>W152*H152</f>
        <v>0</v>
      </c>
      <c r="Y152" s="32"/>
      <c r="Z152" s="32"/>
      <c r="AA152" s="32"/>
      <c r="AB152" s="32"/>
      <c r="AC152" s="32"/>
      <c r="AD152" s="32"/>
      <c r="AE152" s="32"/>
      <c r="AR152" s="195" t="s">
        <v>160</v>
      </c>
      <c r="AT152" s="195" t="s">
        <v>144</v>
      </c>
      <c r="AU152" s="195" t="s">
        <v>91</v>
      </c>
      <c r="AY152" s="15" t="s">
        <v>141</v>
      </c>
      <c r="BE152" s="196">
        <f>IF(O152="základní",K152,0)</f>
        <v>0</v>
      </c>
      <c r="BF152" s="196">
        <f>IF(O152="snížená",K152,0)</f>
        <v>0</v>
      </c>
      <c r="BG152" s="196">
        <f>IF(O152="zákl. přenesená",K152,0)</f>
        <v>0</v>
      </c>
      <c r="BH152" s="196">
        <f>IF(O152="sníž. přenesená",K152,0)</f>
        <v>0</v>
      </c>
      <c r="BI152" s="196">
        <f>IF(O152="nulová",K152,0)</f>
        <v>0</v>
      </c>
      <c r="BJ152" s="15" t="s">
        <v>89</v>
      </c>
      <c r="BK152" s="196">
        <f>ROUND(P152*H152,2)</f>
        <v>0</v>
      </c>
      <c r="BL152" s="15" t="s">
        <v>160</v>
      </c>
      <c r="BM152" s="195" t="s">
        <v>195</v>
      </c>
    </row>
    <row r="153" spans="1:65" s="13" customFormat="1" ht="11.25">
      <c r="B153" s="197"/>
      <c r="C153" s="198"/>
      <c r="D153" s="199" t="s">
        <v>151</v>
      </c>
      <c r="E153" s="200" t="s">
        <v>1</v>
      </c>
      <c r="F153" s="201" t="s">
        <v>196</v>
      </c>
      <c r="G153" s="198"/>
      <c r="H153" s="202">
        <v>6</v>
      </c>
      <c r="I153" s="203"/>
      <c r="J153" s="203"/>
      <c r="K153" s="198"/>
      <c r="L153" s="198"/>
      <c r="M153" s="204"/>
      <c r="N153" s="205"/>
      <c r="O153" s="206"/>
      <c r="P153" s="206"/>
      <c r="Q153" s="206"/>
      <c r="R153" s="206"/>
      <c r="S153" s="206"/>
      <c r="T153" s="206"/>
      <c r="U153" s="206"/>
      <c r="V153" s="206"/>
      <c r="W153" s="206"/>
      <c r="X153" s="207"/>
      <c r="AT153" s="208" t="s">
        <v>151</v>
      </c>
      <c r="AU153" s="208" t="s">
        <v>91</v>
      </c>
      <c r="AV153" s="13" t="s">
        <v>91</v>
      </c>
      <c r="AW153" s="13" t="s">
        <v>5</v>
      </c>
      <c r="AX153" s="13" t="s">
        <v>89</v>
      </c>
      <c r="AY153" s="208" t="s">
        <v>141</v>
      </c>
    </row>
    <row r="154" spans="1:65" s="2" customFormat="1" ht="24.2" customHeight="1">
      <c r="A154" s="32"/>
      <c r="B154" s="33"/>
      <c r="C154" s="183" t="s">
        <v>197</v>
      </c>
      <c r="D154" s="183" t="s">
        <v>144</v>
      </c>
      <c r="E154" s="184" t="s">
        <v>198</v>
      </c>
      <c r="F154" s="185" t="s">
        <v>199</v>
      </c>
      <c r="G154" s="186" t="s">
        <v>159</v>
      </c>
      <c r="H154" s="187">
        <v>6</v>
      </c>
      <c r="I154" s="188"/>
      <c r="J154" s="188"/>
      <c r="K154" s="189">
        <f>ROUND(P154*H154,2)</f>
        <v>0</v>
      </c>
      <c r="L154" s="185" t="s">
        <v>148</v>
      </c>
      <c r="M154" s="37"/>
      <c r="N154" s="190" t="s">
        <v>1</v>
      </c>
      <c r="O154" s="191" t="s">
        <v>44</v>
      </c>
      <c r="P154" s="192">
        <f>I154+J154</f>
        <v>0</v>
      </c>
      <c r="Q154" s="192">
        <f>ROUND(I154*H154,2)</f>
        <v>0</v>
      </c>
      <c r="R154" s="192">
        <f>ROUND(J154*H154,2)</f>
        <v>0</v>
      </c>
      <c r="S154" s="69"/>
      <c r="T154" s="193">
        <f>S154*H154</f>
        <v>0</v>
      </c>
      <c r="U154" s="193">
        <v>0</v>
      </c>
      <c r="V154" s="193">
        <f>U154*H154</f>
        <v>0</v>
      </c>
      <c r="W154" s="193">
        <v>0</v>
      </c>
      <c r="X154" s="194">
        <f>W154*H154</f>
        <v>0</v>
      </c>
      <c r="Y154" s="32"/>
      <c r="Z154" s="32"/>
      <c r="AA154" s="32"/>
      <c r="AB154" s="32"/>
      <c r="AC154" s="32"/>
      <c r="AD154" s="32"/>
      <c r="AE154" s="32"/>
      <c r="AR154" s="195" t="s">
        <v>160</v>
      </c>
      <c r="AT154" s="195" t="s">
        <v>144</v>
      </c>
      <c r="AU154" s="195" t="s">
        <v>91</v>
      </c>
      <c r="AY154" s="15" t="s">
        <v>141</v>
      </c>
      <c r="BE154" s="196">
        <f>IF(O154="základní",K154,0)</f>
        <v>0</v>
      </c>
      <c r="BF154" s="196">
        <f>IF(O154="snížená",K154,0)</f>
        <v>0</v>
      </c>
      <c r="BG154" s="196">
        <f>IF(O154="zákl. přenesená",K154,0)</f>
        <v>0</v>
      </c>
      <c r="BH154" s="196">
        <f>IF(O154="sníž. přenesená",K154,0)</f>
        <v>0</v>
      </c>
      <c r="BI154" s="196">
        <f>IF(O154="nulová",K154,0)</f>
        <v>0</v>
      </c>
      <c r="BJ154" s="15" t="s">
        <v>89</v>
      </c>
      <c r="BK154" s="196">
        <f>ROUND(P154*H154,2)</f>
        <v>0</v>
      </c>
      <c r="BL154" s="15" t="s">
        <v>160</v>
      </c>
      <c r="BM154" s="195" t="s">
        <v>200</v>
      </c>
    </row>
    <row r="155" spans="1:65" s="13" customFormat="1" ht="11.25">
      <c r="B155" s="197"/>
      <c r="C155" s="198"/>
      <c r="D155" s="199" t="s">
        <v>151</v>
      </c>
      <c r="E155" s="200" t="s">
        <v>1</v>
      </c>
      <c r="F155" s="201" t="s">
        <v>201</v>
      </c>
      <c r="G155" s="198"/>
      <c r="H155" s="202">
        <v>6</v>
      </c>
      <c r="I155" s="203"/>
      <c r="J155" s="203"/>
      <c r="K155" s="198"/>
      <c r="L155" s="198"/>
      <c r="M155" s="204"/>
      <c r="N155" s="205"/>
      <c r="O155" s="206"/>
      <c r="P155" s="206"/>
      <c r="Q155" s="206"/>
      <c r="R155" s="206"/>
      <c r="S155" s="206"/>
      <c r="T155" s="206"/>
      <c r="U155" s="206"/>
      <c r="V155" s="206"/>
      <c r="W155" s="206"/>
      <c r="X155" s="207"/>
      <c r="AT155" s="208" t="s">
        <v>151</v>
      </c>
      <c r="AU155" s="208" t="s">
        <v>91</v>
      </c>
      <c r="AV155" s="13" t="s">
        <v>91</v>
      </c>
      <c r="AW155" s="13" t="s">
        <v>5</v>
      </c>
      <c r="AX155" s="13" t="s">
        <v>89</v>
      </c>
      <c r="AY155" s="208" t="s">
        <v>141</v>
      </c>
    </row>
    <row r="156" spans="1:65" s="2" customFormat="1" ht="24.2" customHeight="1">
      <c r="A156" s="32"/>
      <c r="B156" s="33"/>
      <c r="C156" s="183" t="s">
        <v>202</v>
      </c>
      <c r="D156" s="183" t="s">
        <v>144</v>
      </c>
      <c r="E156" s="184" t="s">
        <v>203</v>
      </c>
      <c r="F156" s="185" t="s">
        <v>204</v>
      </c>
      <c r="G156" s="186" t="s">
        <v>159</v>
      </c>
      <c r="H156" s="187">
        <v>3</v>
      </c>
      <c r="I156" s="188"/>
      <c r="J156" s="188"/>
      <c r="K156" s="189">
        <f>ROUND(P156*H156,2)</f>
        <v>0</v>
      </c>
      <c r="L156" s="185" t="s">
        <v>148</v>
      </c>
      <c r="M156" s="37"/>
      <c r="N156" s="190" t="s">
        <v>1</v>
      </c>
      <c r="O156" s="191" t="s">
        <v>44</v>
      </c>
      <c r="P156" s="192">
        <f>I156+J156</f>
        <v>0</v>
      </c>
      <c r="Q156" s="192">
        <f>ROUND(I156*H156,2)</f>
        <v>0</v>
      </c>
      <c r="R156" s="192">
        <f>ROUND(J156*H156,2)</f>
        <v>0</v>
      </c>
      <c r="S156" s="69"/>
      <c r="T156" s="193">
        <f>S156*H156</f>
        <v>0</v>
      </c>
      <c r="U156" s="193">
        <v>0</v>
      </c>
      <c r="V156" s="193">
        <f>U156*H156</f>
        <v>0</v>
      </c>
      <c r="W156" s="193">
        <v>0</v>
      </c>
      <c r="X156" s="194">
        <f>W156*H156</f>
        <v>0</v>
      </c>
      <c r="Y156" s="32"/>
      <c r="Z156" s="32"/>
      <c r="AA156" s="32"/>
      <c r="AB156" s="32"/>
      <c r="AC156" s="32"/>
      <c r="AD156" s="32"/>
      <c r="AE156" s="32"/>
      <c r="AR156" s="195" t="s">
        <v>160</v>
      </c>
      <c r="AT156" s="195" t="s">
        <v>144</v>
      </c>
      <c r="AU156" s="195" t="s">
        <v>91</v>
      </c>
      <c r="AY156" s="15" t="s">
        <v>141</v>
      </c>
      <c r="BE156" s="196">
        <f>IF(O156="základní",K156,0)</f>
        <v>0</v>
      </c>
      <c r="BF156" s="196">
        <f>IF(O156="snížená",K156,0)</f>
        <v>0</v>
      </c>
      <c r="BG156" s="196">
        <f>IF(O156="zákl. přenesená",K156,0)</f>
        <v>0</v>
      </c>
      <c r="BH156" s="196">
        <f>IF(O156="sníž. přenesená",K156,0)</f>
        <v>0</v>
      </c>
      <c r="BI156" s="196">
        <f>IF(O156="nulová",K156,0)</f>
        <v>0</v>
      </c>
      <c r="BJ156" s="15" t="s">
        <v>89</v>
      </c>
      <c r="BK156" s="196">
        <f>ROUND(P156*H156,2)</f>
        <v>0</v>
      </c>
      <c r="BL156" s="15" t="s">
        <v>160</v>
      </c>
      <c r="BM156" s="195" t="s">
        <v>205</v>
      </c>
    </row>
    <row r="157" spans="1:65" s="2" customFormat="1" ht="24.2" customHeight="1">
      <c r="A157" s="32"/>
      <c r="B157" s="33"/>
      <c r="C157" s="209" t="s">
        <v>206</v>
      </c>
      <c r="D157" s="209" t="s">
        <v>170</v>
      </c>
      <c r="E157" s="210" t="s">
        <v>207</v>
      </c>
      <c r="F157" s="211" t="s">
        <v>208</v>
      </c>
      <c r="G157" s="212" t="s">
        <v>159</v>
      </c>
      <c r="H157" s="213">
        <v>1</v>
      </c>
      <c r="I157" s="214"/>
      <c r="J157" s="215"/>
      <c r="K157" s="216">
        <f>ROUND(P157*H157,2)</f>
        <v>0</v>
      </c>
      <c r="L157" s="211" t="s">
        <v>1</v>
      </c>
      <c r="M157" s="217"/>
      <c r="N157" s="218" t="s">
        <v>1</v>
      </c>
      <c r="O157" s="191" t="s">
        <v>44</v>
      </c>
      <c r="P157" s="192">
        <f>I157+J157</f>
        <v>0</v>
      </c>
      <c r="Q157" s="192">
        <f>ROUND(I157*H157,2)</f>
        <v>0</v>
      </c>
      <c r="R157" s="192">
        <f>ROUND(J157*H157,2)</f>
        <v>0</v>
      </c>
      <c r="S157" s="69"/>
      <c r="T157" s="193">
        <f>S157*H157</f>
        <v>0</v>
      </c>
      <c r="U157" s="193">
        <v>0</v>
      </c>
      <c r="V157" s="193">
        <f>U157*H157</f>
        <v>0</v>
      </c>
      <c r="W157" s="193">
        <v>0</v>
      </c>
      <c r="X157" s="194">
        <f>W157*H157</f>
        <v>0</v>
      </c>
      <c r="Y157" s="32"/>
      <c r="Z157" s="32"/>
      <c r="AA157" s="32"/>
      <c r="AB157" s="32"/>
      <c r="AC157" s="32"/>
      <c r="AD157" s="32"/>
      <c r="AE157" s="32"/>
      <c r="AR157" s="195" t="s">
        <v>173</v>
      </c>
      <c r="AT157" s="195" t="s">
        <v>170</v>
      </c>
      <c r="AU157" s="195" t="s">
        <v>91</v>
      </c>
      <c r="AY157" s="15" t="s">
        <v>141</v>
      </c>
      <c r="BE157" s="196">
        <f>IF(O157="základní",K157,0)</f>
        <v>0</v>
      </c>
      <c r="BF157" s="196">
        <f>IF(O157="snížená",K157,0)</f>
        <v>0</v>
      </c>
      <c r="BG157" s="196">
        <f>IF(O157="zákl. přenesená",K157,0)</f>
        <v>0</v>
      </c>
      <c r="BH157" s="196">
        <f>IF(O157="sníž. přenesená",K157,0)</f>
        <v>0</v>
      </c>
      <c r="BI157" s="196">
        <f>IF(O157="nulová",K157,0)</f>
        <v>0</v>
      </c>
      <c r="BJ157" s="15" t="s">
        <v>89</v>
      </c>
      <c r="BK157" s="196">
        <f>ROUND(P157*H157,2)</f>
        <v>0</v>
      </c>
      <c r="BL157" s="15" t="s">
        <v>160</v>
      </c>
      <c r="BM157" s="195" t="s">
        <v>209</v>
      </c>
    </row>
    <row r="158" spans="1:65" s="2" customFormat="1" ht="39">
      <c r="A158" s="32"/>
      <c r="B158" s="33"/>
      <c r="C158" s="34"/>
      <c r="D158" s="199" t="s">
        <v>210</v>
      </c>
      <c r="E158" s="34"/>
      <c r="F158" s="219" t="s">
        <v>211</v>
      </c>
      <c r="G158" s="34"/>
      <c r="H158" s="34"/>
      <c r="I158" s="220"/>
      <c r="J158" s="220"/>
      <c r="K158" s="34"/>
      <c r="L158" s="34"/>
      <c r="M158" s="37"/>
      <c r="N158" s="221"/>
      <c r="O158" s="222"/>
      <c r="P158" s="69"/>
      <c r="Q158" s="69"/>
      <c r="R158" s="69"/>
      <c r="S158" s="69"/>
      <c r="T158" s="69"/>
      <c r="U158" s="69"/>
      <c r="V158" s="69"/>
      <c r="W158" s="69"/>
      <c r="X158" s="70"/>
      <c r="Y158" s="32"/>
      <c r="Z158" s="32"/>
      <c r="AA158" s="32"/>
      <c r="AB158" s="32"/>
      <c r="AC158" s="32"/>
      <c r="AD158" s="32"/>
      <c r="AE158" s="32"/>
      <c r="AT158" s="15" t="s">
        <v>210</v>
      </c>
      <c r="AU158" s="15" t="s">
        <v>91</v>
      </c>
    </row>
    <row r="159" spans="1:65" s="2" customFormat="1" ht="24.2" customHeight="1">
      <c r="A159" s="32"/>
      <c r="B159" s="33"/>
      <c r="C159" s="209" t="s">
        <v>212</v>
      </c>
      <c r="D159" s="209" t="s">
        <v>170</v>
      </c>
      <c r="E159" s="210" t="s">
        <v>213</v>
      </c>
      <c r="F159" s="211" t="s">
        <v>214</v>
      </c>
      <c r="G159" s="212" t="s">
        <v>159</v>
      </c>
      <c r="H159" s="213">
        <v>2</v>
      </c>
      <c r="I159" s="214"/>
      <c r="J159" s="215"/>
      <c r="K159" s="216">
        <f>ROUND(P159*H159,2)</f>
        <v>0</v>
      </c>
      <c r="L159" s="211" t="s">
        <v>1</v>
      </c>
      <c r="M159" s="217"/>
      <c r="N159" s="218" t="s">
        <v>1</v>
      </c>
      <c r="O159" s="191" t="s">
        <v>44</v>
      </c>
      <c r="P159" s="192">
        <f>I159+J159</f>
        <v>0</v>
      </c>
      <c r="Q159" s="192">
        <f>ROUND(I159*H159,2)</f>
        <v>0</v>
      </c>
      <c r="R159" s="192">
        <f>ROUND(J159*H159,2)</f>
        <v>0</v>
      </c>
      <c r="S159" s="69"/>
      <c r="T159" s="193">
        <f>S159*H159</f>
        <v>0</v>
      </c>
      <c r="U159" s="193">
        <v>0</v>
      </c>
      <c r="V159" s="193">
        <f>U159*H159</f>
        <v>0</v>
      </c>
      <c r="W159" s="193">
        <v>0</v>
      </c>
      <c r="X159" s="194">
        <f>W159*H159</f>
        <v>0</v>
      </c>
      <c r="Y159" s="32"/>
      <c r="Z159" s="32"/>
      <c r="AA159" s="32"/>
      <c r="AB159" s="32"/>
      <c r="AC159" s="32"/>
      <c r="AD159" s="32"/>
      <c r="AE159" s="32"/>
      <c r="AR159" s="195" t="s">
        <v>173</v>
      </c>
      <c r="AT159" s="195" t="s">
        <v>170</v>
      </c>
      <c r="AU159" s="195" t="s">
        <v>91</v>
      </c>
      <c r="AY159" s="15" t="s">
        <v>141</v>
      </c>
      <c r="BE159" s="196">
        <f>IF(O159="základní",K159,0)</f>
        <v>0</v>
      </c>
      <c r="BF159" s="196">
        <f>IF(O159="snížená",K159,0)</f>
        <v>0</v>
      </c>
      <c r="BG159" s="196">
        <f>IF(O159="zákl. přenesená",K159,0)</f>
        <v>0</v>
      </c>
      <c r="BH159" s="196">
        <f>IF(O159="sníž. přenesená",K159,0)</f>
        <v>0</v>
      </c>
      <c r="BI159" s="196">
        <f>IF(O159="nulová",K159,0)</f>
        <v>0</v>
      </c>
      <c r="BJ159" s="15" t="s">
        <v>89</v>
      </c>
      <c r="BK159" s="196">
        <f>ROUND(P159*H159,2)</f>
        <v>0</v>
      </c>
      <c r="BL159" s="15" t="s">
        <v>160</v>
      </c>
      <c r="BM159" s="195" t="s">
        <v>215</v>
      </c>
    </row>
    <row r="160" spans="1:65" s="2" customFormat="1" ht="39">
      <c r="A160" s="32"/>
      <c r="B160" s="33"/>
      <c r="C160" s="34"/>
      <c r="D160" s="199" t="s">
        <v>210</v>
      </c>
      <c r="E160" s="34"/>
      <c r="F160" s="219" t="s">
        <v>216</v>
      </c>
      <c r="G160" s="34"/>
      <c r="H160" s="34"/>
      <c r="I160" s="220"/>
      <c r="J160" s="220"/>
      <c r="K160" s="34"/>
      <c r="L160" s="34"/>
      <c r="M160" s="37"/>
      <c r="N160" s="221"/>
      <c r="O160" s="222"/>
      <c r="P160" s="69"/>
      <c r="Q160" s="69"/>
      <c r="R160" s="69"/>
      <c r="S160" s="69"/>
      <c r="T160" s="69"/>
      <c r="U160" s="69"/>
      <c r="V160" s="69"/>
      <c r="W160" s="69"/>
      <c r="X160" s="70"/>
      <c r="Y160" s="32"/>
      <c r="Z160" s="32"/>
      <c r="AA160" s="32"/>
      <c r="AB160" s="32"/>
      <c r="AC160" s="32"/>
      <c r="AD160" s="32"/>
      <c r="AE160" s="32"/>
      <c r="AT160" s="15" t="s">
        <v>210</v>
      </c>
      <c r="AU160" s="15" t="s">
        <v>91</v>
      </c>
    </row>
    <row r="161" spans="1:65" s="2" customFormat="1" ht="24.2" customHeight="1">
      <c r="A161" s="32"/>
      <c r="B161" s="33"/>
      <c r="C161" s="183" t="s">
        <v>217</v>
      </c>
      <c r="D161" s="183" t="s">
        <v>144</v>
      </c>
      <c r="E161" s="184" t="s">
        <v>218</v>
      </c>
      <c r="F161" s="185" t="s">
        <v>219</v>
      </c>
      <c r="G161" s="186" t="s">
        <v>167</v>
      </c>
      <c r="H161" s="187">
        <v>67</v>
      </c>
      <c r="I161" s="188"/>
      <c r="J161" s="188"/>
      <c r="K161" s="189">
        <f>ROUND(P161*H161,2)</f>
        <v>0</v>
      </c>
      <c r="L161" s="185" t="s">
        <v>148</v>
      </c>
      <c r="M161" s="37"/>
      <c r="N161" s="190" t="s">
        <v>1</v>
      </c>
      <c r="O161" s="191" t="s">
        <v>44</v>
      </c>
      <c r="P161" s="192">
        <f>I161+J161</f>
        <v>0</v>
      </c>
      <c r="Q161" s="192">
        <f>ROUND(I161*H161,2)</f>
        <v>0</v>
      </c>
      <c r="R161" s="192">
        <f>ROUND(J161*H161,2)</f>
        <v>0</v>
      </c>
      <c r="S161" s="69"/>
      <c r="T161" s="193">
        <f>S161*H161</f>
        <v>0</v>
      </c>
      <c r="U161" s="193">
        <v>0</v>
      </c>
      <c r="V161" s="193">
        <f>U161*H161</f>
        <v>0</v>
      </c>
      <c r="W161" s="193">
        <v>0</v>
      </c>
      <c r="X161" s="194">
        <f>W161*H161</f>
        <v>0</v>
      </c>
      <c r="Y161" s="32"/>
      <c r="Z161" s="32"/>
      <c r="AA161" s="32"/>
      <c r="AB161" s="32"/>
      <c r="AC161" s="32"/>
      <c r="AD161" s="32"/>
      <c r="AE161" s="32"/>
      <c r="AR161" s="195" t="s">
        <v>160</v>
      </c>
      <c r="AT161" s="195" t="s">
        <v>144</v>
      </c>
      <c r="AU161" s="195" t="s">
        <v>91</v>
      </c>
      <c r="AY161" s="15" t="s">
        <v>141</v>
      </c>
      <c r="BE161" s="196">
        <f>IF(O161="základní",K161,0)</f>
        <v>0</v>
      </c>
      <c r="BF161" s="196">
        <f>IF(O161="snížená",K161,0)</f>
        <v>0</v>
      </c>
      <c r="BG161" s="196">
        <f>IF(O161="zákl. přenesená",K161,0)</f>
        <v>0</v>
      </c>
      <c r="BH161" s="196">
        <f>IF(O161="sníž. přenesená",K161,0)</f>
        <v>0</v>
      </c>
      <c r="BI161" s="196">
        <f>IF(O161="nulová",K161,0)</f>
        <v>0</v>
      </c>
      <c r="BJ161" s="15" t="s">
        <v>89</v>
      </c>
      <c r="BK161" s="196">
        <f>ROUND(P161*H161,2)</f>
        <v>0</v>
      </c>
      <c r="BL161" s="15" t="s">
        <v>160</v>
      </c>
      <c r="BM161" s="195" t="s">
        <v>220</v>
      </c>
    </row>
    <row r="162" spans="1:65" s="13" customFormat="1" ht="11.25">
      <c r="B162" s="197"/>
      <c r="C162" s="198"/>
      <c r="D162" s="199" t="s">
        <v>151</v>
      </c>
      <c r="E162" s="200" t="s">
        <v>1</v>
      </c>
      <c r="F162" s="201" t="s">
        <v>221</v>
      </c>
      <c r="G162" s="198"/>
      <c r="H162" s="202">
        <v>67</v>
      </c>
      <c r="I162" s="203"/>
      <c r="J162" s="203"/>
      <c r="K162" s="198"/>
      <c r="L162" s="198"/>
      <c r="M162" s="204"/>
      <c r="N162" s="205"/>
      <c r="O162" s="206"/>
      <c r="P162" s="206"/>
      <c r="Q162" s="206"/>
      <c r="R162" s="206"/>
      <c r="S162" s="206"/>
      <c r="T162" s="206"/>
      <c r="U162" s="206"/>
      <c r="V162" s="206"/>
      <c r="W162" s="206"/>
      <c r="X162" s="207"/>
      <c r="AT162" s="208" t="s">
        <v>151</v>
      </c>
      <c r="AU162" s="208" t="s">
        <v>91</v>
      </c>
      <c r="AV162" s="13" t="s">
        <v>91</v>
      </c>
      <c r="AW162" s="13" t="s">
        <v>5</v>
      </c>
      <c r="AX162" s="13" t="s">
        <v>89</v>
      </c>
      <c r="AY162" s="208" t="s">
        <v>141</v>
      </c>
    </row>
    <row r="163" spans="1:65" s="2" customFormat="1" ht="24.2" customHeight="1">
      <c r="A163" s="32"/>
      <c r="B163" s="33"/>
      <c r="C163" s="209" t="s">
        <v>9</v>
      </c>
      <c r="D163" s="209" t="s">
        <v>170</v>
      </c>
      <c r="E163" s="210" t="s">
        <v>222</v>
      </c>
      <c r="F163" s="211" t="s">
        <v>223</v>
      </c>
      <c r="G163" s="212" t="s">
        <v>224</v>
      </c>
      <c r="H163" s="213">
        <v>63.65</v>
      </c>
      <c r="I163" s="214"/>
      <c r="J163" s="215"/>
      <c r="K163" s="216">
        <f>ROUND(P163*H163,2)</f>
        <v>0</v>
      </c>
      <c r="L163" s="211" t="s">
        <v>148</v>
      </c>
      <c r="M163" s="217"/>
      <c r="N163" s="218" t="s">
        <v>1</v>
      </c>
      <c r="O163" s="191" t="s">
        <v>44</v>
      </c>
      <c r="P163" s="192">
        <f>I163+J163</f>
        <v>0</v>
      </c>
      <c r="Q163" s="192">
        <f>ROUND(I163*H163,2)</f>
        <v>0</v>
      </c>
      <c r="R163" s="192">
        <f>ROUND(J163*H163,2)</f>
        <v>0</v>
      </c>
      <c r="S163" s="69"/>
      <c r="T163" s="193">
        <f>S163*H163</f>
        <v>0</v>
      </c>
      <c r="U163" s="193">
        <v>1E-3</v>
      </c>
      <c r="V163" s="193">
        <f>U163*H163</f>
        <v>6.3649999999999998E-2</v>
      </c>
      <c r="W163" s="193">
        <v>0</v>
      </c>
      <c r="X163" s="194">
        <f>W163*H163</f>
        <v>0</v>
      </c>
      <c r="Y163" s="32"/>
      <c r="Z163" s="32"/>
      <c r="AA163" s="32"/>
      <c r="AB163" s="32"/>
      <c r="AC163" s="32"/>
      <c r="AD163" s="32"/>
      <c r="AE163" s="32"/>
      <c r="AR163" s="195" t="s">
        <v>173</v>
      </c>
      <c r="AT163" s="195" t="s">
        <v>170</v>
      </c>
      <c r="AU163" s="195" t="s">
        <v>91</v>
      </c>
      <c r="AY163" s="15" t="s">
        <v>141</v>
      </c>
      <c r="BE163" s="196">
        <f>IF(O163="základní",K163,0)</f>
        <v>0</v>
      </c>
      <c r="BF163" s="196">
        <f>IF(O163="snížená",K163,0)</f>
        <v>0</v>
      </c>
      <c r="BG163" s="196">
        <f>IF(O163="zákl. přenesená",K163,0)</f>
        <v>0</v>
      </c>
      <c r="BH163" s="196">
        <f>IF(O163="sníž. přenesená",K163,0)</f>
        <v>0</v>
      </c>
      <c r="BI163" s="196">
        <f>IF(O163="nulová",K163,0)</f>
        <v>0</v>
      </c>
      <c r="BJ163" s="15" t="s">
        <v>89</v>
      </c>
      <c r="BK163" s="196">
        <f>ROUND(P163*H163,2)</f>
        <v>0</v>
      </c>
      <c r="BL163" s="15" t="s">
        <v>160</v>
      </c>
      <c r="BM163" s="195" t="s">
        <v>225</v>
      </c>
    </row>
    <row r="164" spans="1:65" s="13" customFormat="1" ht="11.25">
      <c r="B164" s="197"/>
      <c r="C164" s="198"/>
      <c r="D164" s="199" t="s">
        <v>151</v>
      </c>
      <c r="E164" s="200" t="s">
        <v>1</v>
      </c>
      <c r="F164" s="201" t="s">
        <v>226</v>
      </c>
      <c r="G164" s="198"/>
      <c r="H164" s="202">
        <v>63.65</v>
      </c>
      <c r="I164" s="203"/>
      <c r="J164" s="203"/>
      <c r="K164" s="198"/>
      <c r="L164" s="198"/>
      <c r="M164" s="204"/>
      <c r="N164" s="205"/>
      <c r="O164" s="206"/>
      <c r="P164" s="206"/>
      <c r="Q164" s="206"/>
      <c r="R164" s="206"/>
      <c r="S164" s="206"/>
      <c r="T164" s="206"/>
      <c r="U164" s="206"/>
      <c r="V164" s="206"/>
      <c r="W164" s="206"/>
      <c r="X164" s="207"/>
      <c r="AT164" s="208" t="s">
        <v>151</v>
      </c>
      <c r="AU164" s="208" t="s">
        <v>91</v>
      </c>
      <c r="AV164" s="13" t="s">
        <v>91</v>
      </c>
      <c r="AW164" s="13" t="s">
        <v>5</v>
      </c>
      <c r="AX164" s="13" t="s">
        <v>89</v>
      </c>
      <c r="AY164" s="208" t="s">
        <v>141</v>
      </c>
    </row>
    <row r="165" spans="1:65" s="2" customFormat="1" ht="24.2" customHeight="1">
      <c r="A165" s="32"/>
      <c r="B165" s="33"/>
      <c r="C165" s="183" t="s">
        <v>160</v>
      </c>
      <c r="D165" s="183" t="s">
        <v>144</v>
      </c>
      <c r="E165" s="184" t="s">
        <v>227</v>
      </c>
      <c r="F165" s="185" t="s">
        <v>228</v>
      </c>
      <c r="G165" s="186" t="s">
        <v>167</v>
      </c>
      <c r="H165" s="187">
        <v>20</v>
      </c>
      <c r="I165" s="188"/>
      <c r="J165" s="188"/>
      <c r="K165" s="189">
        <f>ROUND(P165*H165,2)</f>
        <v>0</v>
      </c>
      <c r="L165" s="185" t="s">
        <v>148</v>
      </c>
      <c r="M165" s="37"/>
      <c r="N165" s="190" t="s">
        <v>1</v>
      </c>
      <c r="O165" s="191" t="s">
        <v>44</v>
      </c>
      <c r="P165" s="192">
        <f>I165+J165</f>
        <v>0</v>
      </c>
      <c r="Q165" s="192">
        <f>ROUND(I165*H165,2)</f>
        <v>0</v>
      </c>
      <c r="R165" s="192">
        <f>ROUND(J165*H165,2)</f>
        <v>0</v>
      </c>
      <c r="S165" s="69"/>
      <c r="T165" s="193">
        <f>S165*H165</f>
        <v>0</v>
      </c>
      <c r="U165" s="193">
        <v>0</v>
      </c>
      <c r="V165" s="193">
        <f>U165*H165</f>
        <v>0</v>
      </c>
      <c r="W165" s="193">
        <v>0</v>
      </c>
      <c r="X165" s="194">
        <f>W165*H165</f>
        <v>0</v>
      </c>
      <c r="Y165" s="32"/>
      <c r="Z165" s="32"/>
      <c r="AA165" s="32"/>
      <c r="AB165" s="32"/>
      <c r="AC165" s="32"/>
      <c r="AD165" s="32"/>
      <c r="AE165" s="32"/>
      <c r="AR165" s="195" t="s">
        <v>160</v>
      </c>
      <c r="AT165" s="195" t="s">
        <v>144</v>
      </c>
      <c r="AU165" s="195" t="s">
        <v>91</v>
      </c>
      <c r="AY165" s="15" t="s">
        <v>141</v>
      </c>
      <c r="BE165" s="196">
        <f>IF(O165="základní",K165,0)</f>
        <v>0</v>
      </c>
      <c r="BF165" s="196">
        <f>IF(O165="snížená",K165,0)</f>
        <v>0</v>
      </c>
      <c r="BG165" s="196">
        <f>IF(O165="zákl. přenesená",K165,0)</f>
        <v>0</v>
      </c>
      <c r="BH165" s="196">
        <f>IF(O165="sníž. přenesená",K165,0)</f>
        <v>0</v>
      </c>
      <c r="BI165" s="196">
        <f>IF(O165="nulová",K165,0)</f>
        <v>0</v>
      </c>
      <c r="BJ165" s="15" t="s">
        <v>89</v>
      </c>
      <c r="BK165" s="196">
        <f>ROUND(P165*H165,2)</f>
        <v>0</v>
      </c>
      <c r="BL165" s="15" t="s">
        <v>160</v>
      </c>
      <c r="BM165" s="195" t="s">
        <v>229</v>
      </c>
    </row>
    <row r="166" spans="1:65" s="13" customFormat="1" ht="11.25">
      <c r="B166" s="197"/>
      <c r="C166" s="198"/>
      <c r="D166" s="199" t="s">
        <v>151</v>
      </c>
      <c r="E166" s="200" t="s">
        <v>1</v>
      </c>
      <c r="F166" s="201" t="s">
        <v>230</v>
      </c>
      <c r="G166" s="198"/>
      <c r="H166" s="202">
        <v>20</v>
      </c>
      <c r="I166" s="203"/>
      <c r="J166" s="203"/>
      <c r="K166" s="198"/>
      <c r="L166" s="198"/>
      <c r="M166" s="204"/>
      <c r="N166" s="205"/>
      <c r="O166" s="206"/>
      <c r="P166" s="206"/>
      <c r="Q166" s="206"/>
      <c r="R166" s="206"/>
      <c r="S166" s="206"/>
      <c r="T166" s="206"/>
      <c r="U166" s="206"/>
      <c r="V166" s="206"/>
      <c r="W166" s="206"/>
      <c r="X166" s="207"/>
      <c r="AT166" s="208" t="s">
        <v>151</v>
      </c>
      <c r="AU166" s="208" t="s">
        <v>91</v>
      </c>
      <c r="AV166" s="13" t="s">
        <v>91</v>
      </c>
      <c r="AW166" s="13" t="s">
        <v>5</v>
      </c>
      <c r="AX166" s="13" t="s">
        <v>89</v>
      </c>
      <c r="AY166" s="208" t="s">
        <v>141</v>
      </c>
    </row>
    <row r="167" spans="1:65" s="2" customFormat="1" ht="24.2" customHeight="1">
      <c r="A167" s="32"/>
      <c r="B167" s="33"/>
      <c r="C167" s="209" t="s">
        <v>231</v>
      </c>
      <c r="D167" s="209" t="s">
        <v>170</v>
      </c>
      <c r="E167" s="210" t="s">
        <v>232</v>
      </c>
      <c r="F167" s="211" t="s">
        <v>233</v>
      </c>
      <c r="G167" s="212" t="s">
        <v>224</v>
      </c>
      <c r="H167" s="213">
        <v>12.4</v>
      </c>
      <c r="I167" s="214"/>
      <c r="J167" s="215"/>
      <c r="K167" s="216">
        <f>ROUND(P167*H167,2)</f>
        <v>0</v>
      </c>
      <c r="L167" s="211" t="s">
        <v>148</v>
      </c>
      <c r="M167" s="217"/>
      <c r="N167" s="218" t="s">
        <v>1</v>
      </c>
      <c r="O167" s="191" t="s">
        <v>44</v>
      </c>
      <c r="P167" s="192">
        <f>I167+J167</f>
        <v>0</v>
      </c>
      <c r="Q167" s="192">
        <f>ROUND(I167*H167,2)</f>
        <v>0</v>
      </c>
      <c r="R167" s="192">
        <f>ROUND(J167*H167,2)</f>
        <v>0</v>
      </c>
      <c r="S167" s="69"/>
      <c r="T167" s="193">
        <f>S167*H167</f>
        <v>0</v>
      </c>
      <c r="U167" s="193">
        <v>1E-3</v>
      </c>
      <c r="V167" s="193">
        <f>U167*H167</f>
        <v>1.2400000000000001E-2</v>
      </c>
      <c r="W167" s="193">
        <v>0</v>
      </c>
      <c r="X167" s="194">
        <f>W167*H167</f>
        <v>0</v>
      </c>
      <c r="Y167" s="32"/>
      <c r="Z167" s="32"/>
      <c r="AA167" s="32"/>
      <c r="AB167" s="32"/>
      <c r="AC167" s="32"/>
      <c r="AD167" s="32"/>
      <c r="AE167" s="32"/>
      <c r="AR167" s="195" t="s">
        <v>173</v>
      </c>
      <c r="AT167" s="195" t="s">
        <v>170</v>
      </c>
      <c r="AU167" s="195" t="s">
        <v>91</v>
      </c>
      <c r="AY167" s="15" t="s">
        <v>141</v>
      </c>
      <c r="BE167" s="196">
        <f>IF(O167="základní",K167,0)</f>
        <v>0</v>
      </c>
      <c r="BF167" s="196">
        <f>IF(O167="snížená",K167,0)</f>
        <v>0</v>
      </c>
      <c r="BG167" s="196">
        <f>IF(O167="zákl. přenesená",K167,0)</f>
        <v>0</v>
      </c>
      <c r="BH167" s="196">
        <f>IF(O167="sníž. přenesená",K167,0)</f>
        <v>0</v>
      </c>
      <c r="BI167" s="196">
        <f>IF(O167="nulová",K167,0)</f>
        <v>0</v>
      </c>
      <c r="BJ167" s="15" t="s">
        <v>89</v>
      </c>
      <c r="BK167" s="196">
        <f>ROUND(P167*H167,2)</f>
        <v>0</v>
      </c>
      <c r="BL167" s="15" t="s">
        <v>160</v>
      </c>
      <c r="BM167" s="195" t="s">
        <v>234</v>
      </c>
    </row>
    <row r="168" spans="1:65" s="13" customFormat="1" ht="11.25">
      <c r="B168" s="197"/>
      <c r="C168" s="198"/>
      <c r="D168" s="199" t="s">
        <v>151</v>
      </c>
      <c r="E168" s="200" t="s">
        <v>1</v>
      </c>
      <c r="F168" s="201" t="s">
        <v>235</v>
      </c>
      <c r="G168" s="198"/>
      <c r="H168" s="202">
        <v>12.4</v>
      </c>
      <c r="I168" s="203"/>
      <c r="J168" s="203"/>
      <c r="K168" s="198"/>
      <c r="L168" s="198"/>
      <c r="M168" s="204"/>
      <c r="N168" s="205"/>
      <c r="O168" s="206"/>
      <c r="P168" s="206"/>
      <c r="Q168" s="206"/>
      <c r="R168" s="206"/>
      <c r="S168" s="206"/>
      <c r="T168" s="206"/>
      <c r="U168" s="206"/>
      <c r="V168" s="206"/>
      <c r="W168" s="206"/>
      <c r="X168" s="207"/>
      <c r="AT168" s="208" t="s">
        <v>151</v>
      </c>
      <c r="AU168" s="208" t="s">
        <v>91</v>
      </c>
      <c r="AV168" s="13" t="s">
        <v>91</v>
      </c>
      <c r="AW168" s="13" t="s">
        <v>5</v>
      </c>
      <c r="AX168" s="13" t="s">
        <v>89</v>
      </c>
      <c r="AY168" s="208" t="s">
        <v>141</v>
      </c>
    </row>
    <row r="169" spans="1:65" s="2" customFormat="1" ht="24.2" customHeight="1">
      <c r="A169" s="32"/>
      <c r="B169" s="33"/>
      <c r="C169" s="183" t="s">
        <v>236</v>
      </c>
      <c r="D169" s="183" t="s">
        <v>144</v>
      </c>
      <c r="E169" s="184" t="s">
        <v>237</v>
      </c>
      <c r="F169" s="185" t="s">
        <v>238</v>
      </c>
      <c r="G169" s="186" t="s">
        <v>159</v>
      </c>
      <c r="H169" s="187">
        <v>19</v>
      </c>
      <c r="I169" s="188"/>
      <c r="J169" s="188"/>
      <c r="K169" s="189">
        <f>ROUND(P169*H169,2)</f>
        <v>0</v>
      </c>
      <c r="L169" s="185" t="s">
        <v>148</v>
      </c>
      <c r="M169" s="37"/>
      <c r="N169" s="190" t="s">
        <v>1</v>
      </c>
      <c r="O169" s="191" t="s">
        <v>44</v>
      </c>
      <c r="P169" s="192">
        <f>I169+J169</f>
        <v>0</v>
      </c>
      <c r="Q169" s="192">
        <f>ROUND(I169*H169,2)</f>
        <v>0</v>
      </c>
      <c r="R169" s="192">
        <f>ROUND(J169*H169,2)</f>
        <v>0</v>
      </c>
      <c r="S169" s="69"/>
      <c r="T169" s="193">
        <f>S169*H169</f>
        <v>0</v>
      </c>
      <c r="U169" s="193">
        <v>0</v>
      </c>
      <c r="V169" s="193">
        <f>U169*H169</f>
        <v>0</v>
      </c>
      <c r="W169" s="193">
        <v>0</v>
      </c>
      <c r="X169" s="194">
        <f>W169*H169</f>
        <v>0</v>
      </c>
      <c r="Y169" s="32"/>
      <c r="Z169" s="32"/>
      <c r="AA169" s="32"/>
      <c r="AB169" s="32"/>
      <c r="AC169" s="32"/>
      <c r="AD169" s="32"/>
      <c r="AE169" s="32"/>
      <c r="AR169" s="195" t="s">
        <v>160</v>
      </c>
      <c r="AT169" s="195" t="s">
        <v>144</v>
      </c>
      <c r="AU169" s="195" t="s">
        <v>91</v>
      </c>
      <c r="AY169" s="15" t="s">
        <v>141</v>
      </c>
      <c r="BE169" s="196">
        <f>IF(O169="základní",K169,0)</f>
        <v>0</v>
      </c>
      <c r="BF169" s="196">
        <f>IF(O169="snížená",K169,0)</f>
        <v>0</v>
      </c>
      <c r="BG169" s="196">
        <f>IF(O169="zákl. přenesená",K169,0)</f>
        <v>0</v>
      </c>
      <c r="BH169" s="196">
        <f>IF(O169="sníž. přenesená",K169,0)</f>
        <v>0</v>
      </c>
      <c r="BI169" s="196">
        <f>IF(O169="nulová",K169,0)</f>
        <v>0</v>
      </c>
      <c r="BJ169" s="15" t="s">
        <v>89</v>
      </c>
      <c r="BK169" s="196">
        <f>ROUND(P169*H169,2)</f>
        <v>0</v>
      </c>
      <c r="BL169" s="15" t="s">
        <v>160</v>
      </c>
      <c r="BM169" s="195" t="s">
        <v>239</v>
      </c>
    </row>
    <row r="170" spans="1:65" s="13" customFormat="1" ht="11.25">
      <c r="B170" s="197"/>
      <c r="C170" s="198"/>
      <c r="D170" s="199" t="s">
        <v>151</v>
      </c>
      <c r="E170" s="200" t="s">
        <v>1</v>
      </c>
      <c r="F170" s="201" t="s">
        <v>240</v>
      </c>
      <c r="G170" s="198"/>
      <c r="H170" s="202">
        <v>19</v>
      </c>
      <c r="I170" s="203"/>
      <c r="J170" s="203"/>
      <c r="K170" s="198"/>
      <c r="L170" s="198"/>
      <c r="M170" s="204"/>
      <c r="N170" s="205"/>
      <c r="O170" s="206"/>
      <c r="P170" s="206"/>
      <c r="Q170" s="206"/>
      <c r="R170" s="206"/>
      <c r="S170" s="206"/>
      <c r="T170" s="206"/>
      <c r="U170" s="206"/>
      <c r="V170" s="206"/>
      <c r="W170" s="206"/>
      <c r="X170" s="207"/>
      <c r="AT170" s="208" t="s">
        <v>151</v>
      </c>
      <c r="AU170" s="208" t="s">
        <v>91</v>
      </c>
      <c r="AV170" s="13" t="s">
        <v>91</v>
      </c>
      <c r="AW170" s="13" t="s">
        <v>5</v>
      </c>
      <c r="AX170" s="13" t="s">
        <v>89</v>
      </c>
      <c r="AY170" s="208" t="s">
        <v>141</v>
      </c>
    </row>
    <row r="171" spans="1:65" s="2" customFormat="1" ht="24.2" customHeight="1">
      <c r="A171" s="32"/>
      <c r="B171" s="33"/>
      <c r="C171" s="209" t="s">
        <v>241</v>
      </c>
      <c r="D171" s="209" t="s">
        <v>170</v>
      </c>
      <c r="E171" s="210" t="s">
        <v>242</v>
      </c>
      <c r="F171" s="211" t="s">
        <v>243</v>
      </c>
      <c r="G171" s="212" t="s">
        <v>159</v>
      </c>
      <c r="H171" s="213">
        <v>4</v>
      </c>
      <c r="I171" s="214"/>
      <c r="J171" s="215"/>
      <c r="K171" s="216">
        <f>ROUND(P171*H171,2)</f>
        <v>0</v>
      </c>
      <c r="L171" s="211" t="s">
        <v>148</v>
      </c>
      <c r="M171" s="217"/>
      <c r="N171" s="218" t="s">
        <v>1</v>
      </c>
      <c r="O171" s="191" t="s">
        <v>44</v>
      </c>
      <c r="P171" s="192">
        <f>I171+J171</f>
        <v>0</v>
      </c>
      <c r="Q171" s="192">
        <f>ROUND(I171*H171,2)</f>
        <v>0</v>
      </c>
      <c r="R171" s="192">
        <f>ROUND(J171*H171,2)</f>
        <v>0</v>
      </c>
      <c r="S171" s="69"/>
      <c r="T171" s="193">
        <f>S171*H171</f>
        <v>0</v>
      </c>
      <c r="U171" s="193">
        <v>2.2000000000000001E-4</v>
      </c>
      <c r="V171" s="193">
        <f>U171*H171</f>
        <v>8.8000000000000003E-4</v>
      </c>
      <c r="W171" s="193">
        <v>0</v>
      </c>
      <c r="X171" s="194">
        <f>W171*H171</f>
        <v>0</v>
      </c>
      <c r="Y171" s="32"/>
      <c r="Z171" s="32"/>
      <c r="AA171" s="32"/>
      <c r="AB171" s="32"/>
      <c r="AC171" s="32"/>
      <c r="AD171" s="32"/>
      <c r="AE171" s="32"/>
      <c r="AR171" s="195" t="s">
        <v>173</v>
      </c>
      <c r="AT171" s="195" t="s">
        <v>170</v>
      </c>
      <c r="AU171" s="195" t="s">
        <v>91</v>
      </c>
      <c r="AY171" s="15" t="s">
        <v>141</v>
      </c>
      <c r="BE171" s="196">
        <f>IF(O171="základní",K171,0)</f>
        <v>0</v>
      </c>
      <c r="BF171" s="196">
        <f>IF(O171="snížená",K171,0)</f>
        <v>0</v>
      </c>
      <c r="BG171" s="196">
        <f>IF(O171="zákl. přenesená",K171,0)</f>
        <v>0</v>
      </c>
      <c r="BH171" s="196">
        <f>IF(O171="sníž. přenesená",K171,0)</f>
        <v>0</v>
      </c>
      <c r="BI171" s="196">
        <f>IF(O171="nulová",K171,0)</f>
        <v>0</v>
      </c>
      <c r="BJ171" s="15" t="s">
        <v>89</v>
      </c>
      <c r="BK171" s="196">
        <f>ROUND(P171*H171,2)</f>
        <v>0</v>
      </c>
      <c r="BL171" s="15" t="s">
        <v>160</v>
      </c>
      <c r="BM171" s="195" t="s">
        <v>244</v>
      </c>
    </row>
    <row r="172" spans="1:65" s="2" customFormat="1" ht="24.2" customHeight="1">
      <c r="A172" s="32"/>
      <c r="B172" s="33"/>
      <c r="C172" s="209" t="s">
        <v>245</v>
      </c>
      <c r="D172" s="209" t="s">
        <v>170</v>
      </c>
      <c r="E172" s="210" t="s">
        <v>246</v>
      </c>
      <c r="F172" s="211" t="s">
        <v>247</v>
      </c>
      <c r="G172" s="212" t="s">
        <v>159</v>
      </c>
      <c r="H172" s="213">
        <v>10</v>
      </c>
      <c r="I172" s="214"/>
      <c r="J172" s="215"/>
      <c r="K172" s="216">
        <f>ROUND(P172*H172,2)</f>
        <v>0</v>
      </c>
      <c r="L172" s="211" t="s">
        <v>148</v>
      </c>
      <c r="M172" s="217"/>
      <c r="N172" s="218" t="s">
        <v>1</v>
      </c>
      <c r="O172" s="191" t="s">
        <v>44</v>
      </c>
      <c r="P172" s="192">
        <f>I172+J172</f>
        <v>0</v>
      </c>
      <c r="Q172" s="192">
        <f>ROUND(I172*H172,2)</f>
        <v>0</v>
      </c>
      <c r="R172" s="192">
        <f>ROUND(J172*H172,2)</f>
        <v>0</v>
      </c>
      <c r="S172" s="69"/>
      <c r="T172" s="193">
        <f>S172*H172</f>
        <v>0</v>
      </c>
      <c r="U172" s="193">
        <v>2.4000000000000001E-4</v>
      </c>
      <c r="V172" s="193">
        <f>U172*H172</f>
        <v>2.4000000000000002E-3</v>
      </c>
      <c r="W172" s="193">
        <v>0</v>
      </c>
      <c r="X172" s="194">
        <f>W172*H172</f>
        <v>0</v>
      </c>
      <c r="Y172" s="32"/>
      <c r="Z172" s="32"/>
      <c r="AA172" s="32"/>
      <c r="AB172" s="32"/>
      <c r="AC172" s="32"/>
      <c r="AD172" s="32"/>
      <c r="AE172" s="32"/>
      <c r="AR172" s="195" t="s">
        <v>173</v>
      </c>
      <c r="AT172" s="195" t="s">
        <v>170</v>
      </c>
      <c r="AU172" s="195" t="s">
        <v>91</v>
      </c>
      <c r="AY172" s="15" t="s">
        <v>141</v>
      </c>
      <c r="BE172" s="196">
        <f>IF(O172="základní",K172,0)</f>
        <v>0</v>
      </c>
      <c r="BF172" s="196">
        <f>IF(O172="snížená",K172,0)</f>
        <v>0</v>
      </c>
      <c r="BG172" s="196">
        <f>IF(O172="zákl. přenesená",K172,0)</f>
        <v>0</v>
      </c>
      <c r="BH172" s="196">
        <f>IF(O172="sníž. přenesená",K172,0)</f>
        <v>0</v>
      </c>
      <c r="BI172" s="196">
        <f>IF(O172="nulová",K172,0)</f>
        <v>0</v>
      </c>
      <c r="BJ172" s="15" t="s">
        <v>89</v>
      </c>
      <c r="BK172" s="196">
        <f>ROUND(P172*H172,2)</f>
        <v>0</v>
      </c>
      <c r="BL172" s="15" t="s">
        <v>160</v>
      </c>
      <c r="BM172" s="195" t="s">
        <v>248</v>
      </c>
    </row>
    <row r="173" spans="1:65" s="13" customFormat="1" ht="11.25">
      <c r="B173" s="197"/>
      <c r="C173" s="198"/>
      <c r="D173" s="199" t="s">
        <v>151</v>
      </c>
      <c r="E173" s="200" t="s">
        <v>1</v>
      </c>
      <c r="F173" s="201" t="s">
        <v>249</v>
      </c>
      <c r="G173" s="198"/>
      <c r="H173" s="202">
        <v>10</v>
      </c>
      <c r="I173" s="203"/>
      <c r="J173" s="203"/>
      <c r="K173" s="198"/>
      <c r="L173" s="198"/>
      <c r="M173" s="204"/>
      <c r="N173" s="205"/>
      <c r="O173" s="206"/>
      <c r="P173" s="206"/>
      <c r="Q173" s="206"/>
      <c r="R173" s="206"/>
      <c r="S173" s="206"/>
      <c r="T173" s="206"/>
      <c r="U173" s="206"/>
      <c r="V173" s="206"/>
      <c r="W173" s="206"/>
      <c r="X173" s="207"/>
      <c r="AT173" s="208" t="s">
        <v>151</v>
      </c>
      <c r="AU173" s="208" t="s">
        <v>91</v>
      </c>
      <c r="AV173" s="13" t="s">
        <v>91</v>
      </c>
      <c r="AW173" s="13" t="s">
        <v>5</v>
      </c>
      <c r="AX173" s="13" t="s">
        <v>89</v>
      </c>
      <c r="AY173" s="208" t="s">
        <v>141</v>
      </c>
    </row>
    <row r="174" spans="1:65" s="2" customFormat="1" ht="24.2" customHeight="1">
      <c r="A174" s="32"/>
      <c r="B174" s="33"/>
      <c r="C174" s="209" t="s">
        <v>8</v>
      </c>
      <c r="D174" s="209" t="s">
        <v>170</v>
      </c>
      <c r="E174" s="210" t="s">
        <v>250</v>
      </c>
      <c r="F174" s="211" t="s">
        <v>251</v>
      </c>
      <c r="G174" s="212" t="s">
        <v>159</v>
      </c>
      <c r="H174" s="213">
        <v>5</v>
      </c>
      <c r="I174" s="214"/>
      <c r="J174" s="215"/>
      <c r="K174" s="216">
        <f>ROUND(P174*H174,2)</f>
        <v>0</v>
      </c>
      <c r="L174" s="211" t="s">
        <v>148</v>
      </c>
      <c r="M174" s="217"/>
      <c r="N174" s="218" t="s">
        <v>1</v>
      </c>
      <c r="O174" s="191" t="s">
        <v>44</v>
      </c>
      <c r="P174" s="192">
        <f>I174+J174</f>
        <v>0</v>
      </c>
      <c r="Q174" s="192">
        <f>ROUND(I174*H174,2)</f>
        <v>0</v>
      </c>
      <c r="R174" s="192">
        <f>ROUND(J174*H174,2)</f>
        <v>0</v>
      </c>
      <c r="S174" s="69"/>
      <c r="T174" s="193">
        <f>S174*H174</f>
        <v>0</v>
      </c>
      <c r="U174" s="193">
        <v>1E-4</v>
      </c>
      <c r="V174" s="193">
        <f>U174*H174</f>
        <v>5.0000000000000001E-4</v>
      </c>
      <c r="W174" s="193">
        <v>0</v>
      </c>
      <c r="X174" s="194">
        <f>W174*H174</f>
        <v>0</v>
      </c>
      <c r="Y174" s="32"/>
      <c r="Z174" s="32"/>
      <c r="AA174" s="32"/>
      <c r="AB174" s="32"/>
      <c r="AC174" s="32"/>
      <c r="AD174" s="32"/>
      <c r="AE174" s="32"/>
      <c r="AR174" s="195" t="s">
        <v>173</v>
      </c>
      <c r="AT174" s="195" t="s">
        <v>170</v>
      </c>
      <c r="AU174" s="195" t="s">
        <v>91</v>
      </c>
      <c r="AY174" s="15" t="s">
        <v>141</v>
      </c>
      <c r="BE174" s="196">
        <f>IF(O174="základní",K174,0)</f>
        <v>0</v>
      </c>
      <c r="BF174" s="196">
        <f>IF(O174="snížená",K174,0)</f>
        <v>0</v>
      </c>
      <c r="BG174" s="196">
        <f>IF(O174="zákl. přenesená",K174,0)</f>
        <v>0</v>
      </c>
      <c r="BH174" s="196">
        <f>IF(O174="sníž. přenesená",K174,0)</f>
        <v>0</v>
      </c>
      <c r="BI174" s="196">
        <f>IF(O174="nulová",K174,0)</f>
        <v>0</v>
      </c>
      <c r="BJ174" s="15" t="s">
        <v>89</v>
      </c>
      <c r="BK174" s="196">
        <f>ROUND(P174*H174,2)</f>
        <v>0</v>
      </c>
      <c r="BL174" s="15" t="s">
        <v>160</v>
      </c>
      <c r="BM174" s="195" t="s">
        <v>252</v>
      </c>
    </row>
    <row r="175" spans="1:65" s="2" customFormat="1" ht="24.2" customHeight="1">
      <c r="A175" s="32"/>
      <c r="B175" s="33"/>
      <c r="C175" s="183" t="s">
        <v>253</v>
      </c>
      <c r="D175" s="183" t="s">
        <v>144</v>
      </c>
      <c r="E175" s="184" t="s">
        <v>254</v>
      </c>
      <c r="F175" s="185" t="s">
        <v>255</v>
      </c>
      <c r="G175" s="186" t="s">
        <v>159</v>
      </c>
      <c r="H175" s="187">
        <v>5</v>
      </c>
      <c r="I175" s="188"/>
      <c r="J175" s="188"/>
      <c r="K175" s="189">
        <f>ROUND(P175*H175,2)</f>
        <v>0</v>
      </c>
      <c r="L175" s="185" t="s">
        <v>148</v>
      </c>
      <c r="M175" s="37"/>
      <c r="N175" s="190" t="s">
        <v>1</v>
      </c>
      <c r="O175" s="191" t="s">
        <v>44</v>
      </c>
      <c r="P175" s="192">
        <f>I175+J175</f>
        <v>0</v>
      </c>
      <c r="Q175" s="192">
        <f>ROUND(I175*H175,2)</f>
        <v>0</v>
      </c>
      <c r="R175" s="192">
        <f>ROUND(J175*H175,2)</f>
        <v>0</v>
      </c>
      <c r="S175" s="69"/>
      <c r="T175" s="193">
        <f>S175*H175</f>
        <v>0</v>
      </c>
      <c r="U175" s="193">
        <v>0</v>
      </c>
      <c r="V175" s="193">
        <f>U175*H175</f>
        <v>0</v>
      </c>
      <c r="W175" s="193">
        <v>0</v>
      </c>
      <c r="X175" s="194">
        <f>W175*H175</f>
        <v>0</v>
      </c>
      <c r="Y175" s="32"/>
      <c r="Z175" s="32"/>
      <c r="AA175" s="32"/>
      <c r="AB175" s="32"/>
      <c r="AC175" s="32"/>
      <c r="AD175" s="32"/>
      <c r="AE175" s="32"/>
      <c r="AR175" s="195" t="s">
        <v>160</v>
      </c>
      <c r="AT175" s="195" t="s">
        <v>144</v>
      </c>
      <c r="AU175" s="195" t="s">
        <v>91</v>
      </c>
      <c r="AY175" s="15" t="s">
        <v>141</v>
      </c>
      <c r="BE175" s="196">
        <f>IF(O175="základní",K175,0)</f>
        <v>0</v>
      </c>
      <c r="BF175" s="196">
        <f>IF(O175="snížená",K175,0)</f>
        <v>0</v>
      </c>
      <c r="BG175" s="196">
        <f>IF(O175="zákl. přenesená",K175,0)</f>
        <v>0</v>
      </c>
      <c r="BH175" s="196">
        <f>IF(O175="sníž. přenesená",K175,0)</f>
        <v>0</v>
      </c>
      <c r="BI175" s="196">
        <f>IF(O175="nulová",K175,0)</f>
        <v>0</v>
      </c>
      <c r="BJ175" s="15" t="s">
        <v>89</v>
      </c>
      <c r="BK175" s="196">
        <f>ROUND(P175*H175,2)</f>
        <v>0</v>
      </c>
      <c r="BL175" s="15" t="s">
        <v>160</v>
      </c>
      <c r="BM175" s="195" t="s">
        <v>256</v>
      </c>
    </row>
    <row r="176" spans="1:65" s="2" customFormat="1" ht="24.2" customHeight="1">
      <c r="A176" s="32"/>
      <c r="B176" s="33"/>
      <c r="C176" s="183" t="s">
        <v>257</v>
      </c>
      <c r="D176" s="183" t="s">
        <v>144</v>
      </c>
      <c r="E176" s="184" t="s">
        <v>258</v>
      </c>
      <c r="F176" s="185" t="s">
        <v>259</v>
      </c>
      <c r="G176" s="186" t="s">
        <v>159</v>
      </c>
      <c r="H176" s="187">
        <v>8</v>
      </c>
      <c r="I176" s="188"/>
      <c r="J176" s="188"/>
      <c r="K176" s="189">
        <f>ROUND(P176*H176,2)</f>
        <v>0</v>
      </c>
      <c r="L176" s="185" t="s">
        <v>148</v>
      </c>
      <c r="M176" s="37"/>
      <c r="N176" s="190" t="s">
        <v>1</v>
      </c>
      <c r="O176" s="191" t="s">
        <v>44</v>
      </c>
      <c r="P176" s="192">
        <f>I176+J176</f>
        <v>0</v>
      </c>
      <c r="Q176" s="192">
        <f>ROUND(I176*H176,2)</f>
        <v>0</v>
      </c>
      <c r="R176" s="192">
        <f>ROUND(J176*H176,2)</f>
        <v>0</v>
      </c>
      <c r="S176" s="69"/>
      <c r="T176" s="193">
        <f>S176*H176</f>
        <v>0</v>
      </c>
      <c r="U176" s="193">
        <v>0</v>
      </c>
      <c r="V176" s="193">
        <f>U176*H176</f>
        <v>0</v>
      </c>
      <c r="W176" s="193">
        <v>0</v>
      </c>
      <c r="X176" s="194">
        <f>W176*H176</f>
        <v>0</v>
      </c>
      <c r="Y176" s="32"/>
      <c r="Z176" s="32"/>
      <c r="AA176" s="32"/>
      <c r="AB176" s="32"/>
      <c r="AC176" s="32"/>
      <c r="AD176" s="32"/>
      <c r="AE176" s="32"/>
      <c r="AR176" s="195" t="s">
        <v>160</v>
      </c>
      <c r="AT176" s="195" t="s">
        <v>144</v>
      </c>
      <c r="AU176" s="195" t="s">
        <v>91</v>
      </c>
      <c r="AY176" s="15" t="s">
        <v>141</v>
      </c>
      <c r="BE176" s="196">
        <f>IF(O176="základní",K176,0)</f>
        <v>0</v>
      </c>
      <c r="BF176" s="196">
        <f>IF(O176="snížená",K176,0)</f>
        <v>0</v>
      </c>
      <c r="BG176" s="196">
        <f>IF(O176="zákl. přenesená",K176,0)</f>
        <v>0</v>
      </c>
      <c r="BH176" s="196">
        <f>IF(O176="sníž. přenesená",K176,0)</f>
        <v>0</v>
      </c>
      <c r="BI176" s="196">
        <f>IF(O176="nulová",K176,0)</f>
        <v>0</v>
      </c>
      <c r="BJ176" s="15" t="s">
        <v>89</v>
      </c>
      <c r="BK176" s="196">
        <f>ROUND(P176*H176,2)</f>
        <v>0</v>
      </c>
      <c r="BL176" s="15" t="s">
        <v>160</v>
      </c>
      <c r="BM176" s="195" t="s">
        <v>260</v>
      </c>
    </row>
    <row r="177" spans="1:65" s="13" customFormat="1" ht="11.25">
      <c r="B177" s="197"/>
      <c r="C177" s="198"/>
      <c r="D177" s="199" t="s">
        <v>151</v>
      </c>
      <c r="E177" s="200" t="s">
        <v>1</v>
      </c>
      <c r="F177" s="201" t="s">
        <v>261</v>
      </c>
      <c r="G177" s="198"/>
      <c r="H177" s="202">
        <v>8</v>
      </c>
      <c r="I177" s="203"/>
      <c r="J177" s="203"/>
      <c r="K177" s="198"/>
      <c r="L177" s="198"/>
      <c r="M177" s="204"/>
      <c r="N177" s="205"/>
      <c r="O177" s="206"/>
      <c r="P177" s="206"/>
      <c r="Q177" s="206"/>
      <c r="R177" s="206"/>
      <c r="S177" s="206"/>
      <c r="T177" s="206"/>
      <c r="U177" s="206"/>
      <c r="V177" s="206"/>
      <c r="W177" s="206"/>
      <c r="X177" s="207"/>
      <c r="AT177" s="208" t="s">
        <v>151</v>
      </c>
      <c r="AU177" s="208" t="s">
        <v>91</v>
      </c>
      <c r="AV177" s="13" t="s">
        <v>91</v>
      </c>
      <c r="AW177" s="13" t="s">
        <v>5</v>
      </c>
      <c r="AX177" s="13" t="s">
        <v>89</v>
      </c>
      <c r="AY177" s="208" t="s">
        <v>141</v>
      </c>
    </row>
    <row r="178" spans="1:65" s="2" customFormat="1" ht="24.2" customHeight="1">
      <c r="A178" s="32"/>
      <c r="B178" s="33"/>
      <c r="C178" s="209" t="s">
        <v>262</v>
      </c>
      <c r="D178" s="209" t="s">
        <v>170</v>
      </c>
      <c r="E178" s="210" t="s">
        <v>263</v>
      </c>
      <c r="F178" s="211" t="s">
        <v>264</v>
      </c>
      <c r="G178" s="212" t="s">
        <v>159</v>
      </c>
      <c r="H178" s="213">
        <v>5</v>
      </c>
      <c r="I178" s="214"/>
      <c r="J178" s="215"/>
      <c r="K178" s="216">
        <f>ROUND(P178*H178,2)</f>
        <v>0</v>
      </c>
      <c r="L178" s="211" t="s">
        <v>148</v>
      </c>
      <c r="M178" s="217"/>
      <c r="N178" s="218" t="s">
        <v>1</v>
      </c>
      <c r="O178" s="191" t="s">
        <v>44</v>
      </c>
      <c r="P178" s="192">
        <f>I178+J178</f>
        <v>0</v>
      </c>
      <c r="Q178" s="192">
        <f>ROUND(I178*H178,2)</f>
        <v>0</v>
      </c>
      <c r="R178" s="192">
        <f>ROUND(J178*H178,2)</f>
        <v>0</v>
      </c>
      <c r="S178" s="69"/>
      <c r="T178" s="193">
        <f>S178*H178</f>
        <v>0</v>
      </c>
      <c r="U178" s="193">
        <v>0</v>
      </c>
      <c r="V178" s="193">
        <f>U178*H178</f>
        <v>0</v>
      </c>
      <c r="W178" s="193">
        <v>0</v>
      </c>
      <c r="X178" s="194">
        <f>W178*H178</f>
        <v>0</v>
      </c>
      <c r="Y178" s="32"/>
      <c r="Z178" s="32"/>
      <c r="AA178" s="32"/>
      <c r="AB178" s="32"/>
      <c r="AC178" s="32"/>
      <c r="AD178" s="32"/>
      <c r="AE178" s="32"/>
      <c r="AR178" s="195" t="s">
        <v>173</v>
      </c>
      <c r="AT178" s="195" t="s">
        <v>170</v>
      </c>
      <c r="AU178" s="195" t="s">
        <v>91</v>
      </c>
      <c r="AY178" s="15" t="s">
        <v>141</v>
      </c>
      <c r="BE178" s="196">
        <f>IF(O178="základní",K178,0)</f>
        <v>0</v>
      </c>
      <c r="BF178" s="196">
        <f>IF(O178="snížená",K178,0)</f>
        <v>0</v>
      </c>
      <c r="BG178" s="196">
        <f>IF(O178="zákl. přenesená",K178,0)</f>
        <v>0</v>
      </c>
      <c r="BH178" s="196">
        <f>IF(O178="sníž. přenesená",K178,0)</f>
        <v>0</v>
      </c>
      <c r="BI178" s="196">
        <f>IF(O178="nulová",K178,0)</f>
        <v>0</v>
      </c>
      <c r="BJ178" s="15" t="s">
        <v>89</v>
      </c>
      <c r="BK178" s="196">
        <f>ROUND(P178*H178,2)</f>
        <v>0</v>
      </c>
      <c r="BL178" s="15" t="s">
        <v>160</v>
      </c>
      <c r="BM178" s="195" t="s">
        <v>265</v>
      </c>
    </row>
    <row r="179" spans="1:65" s="2" customFormat="1" ht="24.2" customHeight="1">
      <c r="A179" s="32"/>
      <c r="B179" s="33"/>
      <c r="C179" s="209" t="s">
        <v>266</v>
      </c>
      <c r="D179" s="209" t="s">
        <v>170</v>
      </c>
      <c r="E179" s="210" t="s">
        <v>267</v>
      </c>
      <c r="F179" s="211" t="s">
        <v>268</v>
      </c>
      <c r="G179" s="212" t="s">
        <v>159</v>
      </c>
      <c r="H179" s="213">
        <v>3</v>
      </c>
      <c r="I179" s="214"/>
      <c r="J179" s="215"/>
      <c r="K179" s="216">
        <f>ROUND(P179*H179,2)</f>
        <v>0</v>
      </c>
      <c r="L179" s="211" t="s">
        <v>148</v>
      </c>
      <c r="M179" s="217"/>
      <c r="N179" s="218" t="s">
        <v>1</v>
      </c>
      <c r="O179" s="191" t="s">
        <v>44</v>
      </c>
      <c r="P179" s="192">
        <f>I179+J179</f>
        <v>0</v>
      </c>
      <c r="Q179" s="192">
        <f>ROUND(I179*H179,2)</f>
        <v>0</v>
      </c>
      <c r="R179" s="192">
        <f>ROUND(J179*H179,2)</f>
        <v>0</v>
      </c>
      <c r="S179" s="69"/>
      <c r="T179" s="193">
        <f>S179*H179</f>
        <v>0</v>
      </c>
      <c r="U179" s="193">
        <v>0</v>
      </c>
      <c r="V179" s="193">
        <f>U179*H179</f>
        <v>0</v>
      </c>
      <c r="W179" s="193">
        <v>0</v>
      </c>
      <c r="X179" s="194">
        <f>W179*H179</f>
        <v>0</v>
      </c>
      <c r="Y179" s="32"/>
      <c r="Z179" s="32"/>
      <c r="AA179" s="32"/>
      <c r="AB179" s="32"/>
      <c r="AC179" s="32"/>
      <c r="AD179" s="32"/>
      <c r="AE179" s="32"/>
      <c r="AR179" s="195" t="s">
        <v>173</v>
      </c>
      <c r="AT179" s="195" t="s">
        <v>170</v>
      </c>
      <c r="AU179" s="195" t="s">
        <v>91</v>
      </c>
      <c r="AY179" s="15" t="s">
        <v>141</v>
      </c>
      <c r="BE179" s="196">
        <f>IF(O179="základní",K179,0)</f>
        <v>0</v>
      </c>
      <c r="BF179" s="196">
        <f>IF(O179="snížená",K179,0)</f>
        <v>0</v>
      </c>
      <c r="BG179" s="196">
        <f>IF(O179="zákl. přenesená",K179,0)</f>
        <v>0</v>
      </c>
      <c r="BH179" s="196">
        <f>IF(O179="sníž. přenesená",K179,0)</f>
        <v>0</v>
      </c>
      <c r="BI179" s="196">
        <f>IF(O179="nulová",K179,0)</f>
        <v>0</v>
      </c>
      <c r="BJ179" s="15" t="s">
        <v>89</v>
      </c>
      <c r="BK179" s="196">
        <f>ROUND(P179*H179,2)</f>
        <v>0</v>
      </c>
      <c r="BL179" s="15" t="s">
        <v>160</v>
      </c>
      <c r="BM179" s="195" t="s">
        <v>269</v>
      </c>
    </row>
    <row r="180" spans="1:65" s="2" customFormat="1" ht="24.2" customHeight="1">
      <c r="A180" s="32"/>
      <c r="B180" s="33"/>
      <c r="C180" s="183" t="s">
        <v>270</v>
      </c>
      <c r="D180" s="183" t="s">
        <v>144</v>
      </c>
      <c r="E180" s="184" t="s">
        <v>271</v>
      </c>
      <c r="F180" s="185" t="s">
        <v>272</v>
      </c>
      <c r="G180" s="186" t="s">
        <v>159</v>
      </c>
      <c r="H180" s="187">
        <v>14</v>
      </c>
      <c r="I180" s="188"/>
      <c r="J180" s="188"/>
      <c r="K180" s="189">
        <f>ROUND(P180*H180,2)</f>
        <v>0</v>
      </c>
      <c r="L180" s="185" t="s">
        <v>1</v>
      </c>
      <c r="M180" s="37"/>
      <c r="N180" s="190" t="s">
        <v>1</v>
      </c>
      <c r="O180" s="191" t="s">
        <v>44</v>
      </c>
      <c r="P180" s="192">
        <f>I180+J180</f>
        <v>0</v>
      </c>
      <c r="Q180" s="192">
        <f>ROUND(I180*H180,2)</f>
        <v>0</v>
      </c>
      <c r="R180" s="192">
        <f>ROUND(J180*H180,2)</f>
        <v>0</v>
      </c>
      <c r="S180" s="69"/>
      <c r="T180" s="193">
        <f>S180*H180</f>
        <v>0</v>
      </c>
      <c r="U180" s="193">
        <v>0</v>
      </c>
      <c r="V180" s="193">
        <f>U180*H180</f>
        <v>0</v>
      </c>
      <c r="W180" s="193">
        <v>0</v>
      </c>
      <c r="X180" s="194">
        <f>W180*H180</f>
        <v>0</v>
      </c>
      <c r="Y180" s="32"/>
      <c r="Z180" s="32"/>
      <c r="AA180" s="32"/>
      <c r="AB180" s="32"/>
      <c r="AC180" s="32"/>
      <c r="AD180" s="32"/>
      <c r="AE180" s="32"/>
      <c r="AR180" s="195" t="s">
        <v>160</v>
      </c>
      <c r="AT180" s="195" t="s">
        <v>144</v>
      </c>
      <c r="AU180" s="195" t="s">
        <v>91</v>
      </c>
      <c r="AY180" s="15" t="s">
        <v>141</v>
      </c>
      <c r="BE180" s="196">
        <f>IF(O180="základní",K180,0)</f>
        <v>0</v>
      </c>
      <c r="BF180" s="196">
        <f>IF(O180="snížená",K180,0)</f>
        <v>0</v>
      </c>
      <c r="BG180" s="196">
        <f>IF(O180="zákl. přenesená",K180,0)</f>
        <v>0</v>
      </c>
      <c r="BH180" s="196">
        <f>IF(O180="sníž. přenesená",K180,0)</f>
        <v>0</v>
      </c>
      <c r="BI180" s="196">
        <f>IF(O180="nulová",K180,0)</f>
        <v>0</v>
      </c>
      <c r="BJ180" s="15" t="s">
        <v>89</v>
      </c>
      <c r="BK180" s="196">
        <f>ROUND(P180*H180,2)</f>
        <v>0</v>
      </c>
      <c r="BL180" s="15" t="s">
        <v>160</v>
      </c>
      <c r="BM180" s="195" t="s">
        <v>273</v>
      </c>
    </row>
    <row r="181" spans="1:65" s="13" customFormat="1" ht="11.25">
      <c r="B181" s="197"/>
      <c r="C181" s="198"/>
      <c r="D181" s="199" t="s">
        <v>151</v>
      </c>
      <c r="E181" s="200" t="s">
        <v>1</v>
      </c>
      <c r="F181" s="201" t="s">
        <v>274</v>
      </c>
      <c r="G181" s="198"/>
      <c r="H181" s="202">
        <v>14</v>
      </c>
      <c r="I181" s="203"/>
      <c r="J181" s="203"/>
      <c r="K181" s="198"/>
      <c r="L181" s="198"/>
      <c r="M181" s="204"/>
      <c r="N181" s="205"/>
      <c r="O181" s="206"/>
      <c r="P181" s="206"/>
      <c r="Q181" s="206"/>
      <c r="R181" s="206"/>
      <c r="S181" s="206"/>
      <c r="T181" s="206"/>
      <c r="U181" s="206"/>
      <c r="V181" s="206"/>
      <c r="W181" s="206"/>
      <c r="X181" s="207"/>
      <c r="AT181" s="208" t="s">
        <v>151</v>
      </c>
      <c r="AU181" s="208" t="s">
        <v>91</v>
      </c>
      <c r="AV181" s="13" t="s">
        <v>91</v>
      </c>
      <c r="AW181" s="13" t="s">
        <v>5</v>
      </c>
      <c r="AX181" s="13" t="s">
        <v>89</v>
      </c>
      <c r="AY181" s="208" t="s">
        <v>141</v>
      </c>
    </row>
    <row r="182" spans="1:65" s="2" customFormat="1" ht="24.95" customHeight="1">
      <c r="A182" s="32"/>
      <c r="B182" s="33"/>
      <c r="C182" s="209" t="s">
        <v>275</v>
      </c>
      <c r="D182" s="209" t="s">
        <v>170</v>
      </c>
      <c r="E182" s="210" t="s">
        <v>276</v>
      </c>
      <c r="F182" s="211" t="s">
        <v>277</v>
      </c>
      <c r="G182" s="212" t="s">
        <v>159</v>
      </c>
      <c r="H182" s="213">
        <v>1.4</v>
      </c>
      <c r="I182" s="214"/>
      <c r="J182" s="215"/>
      <c r="K182" s="216">
        <f>ROUND(P182*H182,2)</f>
        <v>0</v>
      </c>
      <c r="L182" s="211" t="s">
        <v>1</v>
      </c>
      <c r="M182" s="217"/>
      <c r="N182" s="218" t="s">
        <v>1</v>
      </c>
      <c r="O182" s="191" t="s">
        <v>44</v>
      </c>
      <c r="P182" s="192">
        <f>I182+J182</f>
        <v>0</v>
      </c>
      <c r="Q182" s="192">
        <f>ROUND(I182*H182,2)</f>
        <v>0</v>
      </c>
      <c r="R182" s="192">
        <f>ROUND(J182*H182,2)</f>
        <v>0</v>
      </c>
      <c r="S182" s="69"/>
      <c r="T182" s="193">
        <f>S182*H182</f>
        <v>0</v>
      </c>
      <c r="U182" s="193">
        <v>0</v>
      </c>
      <c r="V182" s="193">
        <f>U182*H182</f>
        <v>0</v>
      </c>
      <c r="W182" s="193">
        <v>0</v>
      </c>
      <c r="X182" s="194">
        <f>W182*H182</f>
        <v>0</v>
      </c>
      <c r="Y182" s="32"/>
      <c r="Z182" s="32"/>
      <c r="AA182" s="32"/>
      <c r="AB182" s="32"/>
      <c r="AC182" s="32"/>
      <c r="AD182" s="32"/>
      <c r="AE182" s="32"/>
      <c r="AR182" s="195" t="s">
        <v>173</v>
      </c>
      <c r="AT182" s="195" t="s">
        <v>170</v>
      </c>
      <c r="AU182" s="195" t="s">
        <v>91</v>
      </c>
      <c r="AY182" s="15" t="s">
        <v>141</v>
      </c>
      <c r="BE182" s="196">
        <f>IF(O182="základní",K182,0)</f>
        <v>0</v>
      </c>
      <c r="BF182" s="196">
        <f>IF(O182="snížená",K182,0)</f>
        <v>0</v>
      </c>
      <c r="BG182" s="196">
        <f>IF(O182="zákl. přenesená",K182,0)</f>
        <v>0</v>
      </c>
      <c r="BH182" s="196">
        <f>IF(O182="sníž. přenesená",K182,0)</f>
        <v>0</v>
      </c>
      <c r="BI182" s="196">
        <f>IF(O182="nulová",K182,0)</f>
        <v>0</v>
      </c>
      <c r="BJ182" s="15" t="s">
        <v>89</v>
      </c>
      <c r="BK182" s="196">
        <f>ROUND(P182*H182,2)</f>
        <v>0</v>
      </c>
      <c r="BL182" s="15" t="s">
        <v>160</v>
      </c>
      <c r="BM182" s="195" t="s">
        <v>278</v>
      </c>
    </row>
    <row r="183" spans="1:65" s="2" customFormat="1" ht="14.45" customHeight="1">
      <c r="A183" s="32"/>
      <c r="B183" s="33"/>
      <c r="C183" s="183" t="s">
        <v>279</v>
      </c>
      <c r="D183" s="183" t="s">
        <v>144</v>
      </c>
      <c r="E183" s="184" t="s">
        <v>280</v>
      </c>
      <c r="F183" s="185" t="s">
        <v>281</v>
      </c>
      <c r="G183" s="186" t="s">
        <v>159</v>
      </c>
      <c r="H183" s="187">
        <v>1</v>
      </c>
      <c r="I183" s="188"/>
      <c r="J183" s="188"/>
      <c r="K183" s="189">
        <f>ROUND(P183*H183,2)</f>
        <v>0</v>
      </c>
      <c r="L183" s="185" t="s">
        <v>1</v>
      </c>
      <c r="M183" s="37"/>
      <c r="N183" s="190" t="s">
        <v>1</v>
      </c>
      <c r="O183" s="191" t="s">
        <v>44</v>
      </c>
      <c r="P183" s="192">
        <f>I183+J183</f>
        <v>0</v>
      </c>
      <c r="Q183" s="192">
        <f>ROUND(I183*H183,2)</f>
        <v>0</v>
      </c>
      <c r="R183" s="192">
        <f>ROUND(J183*H183,2)</f>
        <v>0</v>
      </c>
      <c r="S183" s="69"/>
      <c r="T183" s="193">
        <f>S183*H183</f>
        <v>0</v>
      </c>
      <c r="U183" s="193">
        <v>0</v>
      </c>
      <c r="V183" s="193">
        <f>U183*H183</f>
        <v>0</v>
      </c>
      <c r="W183" s="193">
        <v>0</v>
      </c>
      <c r="X183" s="194">
        <f>W183*H183</f>
        <v>0</v>
      </c>
      <c r="Y183" s="32"/>
      <c r="Z183" s="32"/>
      <c r="AA183" s="32"/>
      <c r="AB183" s="32"/>
      <c r="AC183" s="32"/>
      <c r="AD183" s="32"/>
      <c r="AE183" s="32"/>
      <c r="AR183" s="195" t="s">
        <v>160</v>
      </c>
      <c r="AT183" s="195" t="s">
        <v>144</v>
      </c>
      <c r="AU183" s="195" t="s">
        <v>91</v>
      </c>
      <c r="AY183" s="15" t="s">
        <v>141</v>
      </c>
      <c r="BE183" s="196">
        <f>IF(O183="základní",K183,0)</f>
        <v>0</v>
      </c>
      <c r="BF183" s="196">
        <f>IF(O183="snížená",K183,0)</f>
        <v>0</v>
      </c>
      <c r="BG183" s="196">
        <f>IF(O183="zákl. přenesená",K183,0)</f>
        <v>0</v>
      </c>
      <c r="BH183" s="196">
        <f>IF(O183="sníž. přenesená",K183,0)</f>
        <v>0</v>
      </c>
      <c r="BI183" s="196">
        <f>IF(O183="nulová",K183,0)</f>
        <v>0</v>
      </c>
      <c r="BJ183" s="15" t="s">
        <v>89</v>
      </c>
      <c r="BK183" s="196">
        <f>ROUND(P183*H183,2)</f>
        <v>0</v>
      </c>
      <c r="BL183" s="15" t="s">
        <v>160</v>
      </c>
      <c r="BM183" s="195" t="s">
        <v>282</v>
      </c>
    </row>
    <row r="184" spans="1:65" s="2" customFormat="1" ht="19.5">
      <c r="A184" s="32"/>
      <c r="B184" s="33"/>
      <c r="C184" s="34"/>
      <c r="D184" s="199" t="s">
        <v>210</v>
      </c>
      <c r="E184" s="34"/>
      <c r="F184" s="219" t="s">
        <v>283</v>
      </c>
      <c r="G184" s="34"/>
      <c r="H184" s="34"/>
      <c r="I184" s="220"/>
      <c r="J184" s="220"/>
      <c r="K184" s="34"/>
      <c r="L184" s="34"/>
      <c r="M184" s="37"/>
      <c r="N184" s="221"/>
      <c r="O184" s="222"/>
      <c r="P184" s="69"/>
      <c r="Q184" s="69"/>
      <c r="R184" s="69"/>
      <c r="S184" s="69"/>
      <c r="T184" s="69"/>
      <c r="U184" s="69"/>
      <c r="V184" s="69"/>
      <c r="W184" s="69"/>
      <c r="X184" s="70"/>
      <c r="Y184" s="32"/>
      <c r="Z184" s="32"/>
      <c r="AA184" s="32"/>
      <c r="AB184" s="32"/>
      <c r="AC184" s="32"/>
      <c r="AD184" s="32"/>
      <c r="AE184" s="32"/>
      <c r="AT184" s="15" t="s">
        <v>210</v>
      </c>
      <c r="AU184" s="15" t="s">
        <v>91</v>
      </c>
    </row>
    <row r="185" spans="1:65" s="2" customFormat="1" ht="24.2" customHeight="1">
      <c r="A185" s="32"/>
      <c r="B185" s="33"/>
      <c r="C185" s="183" t="s">
        <v>284</v>
      </c>
      <c r="D185" s="183" t="s">
        <v>144</v>
      </c>
      <c r="E185" s="184" t="s">
        <v>285</v>
      </c>
      <c r="F185" s="185" t="s">
        <v>286</v>
      </c>
      <c r="G185" s="186" t="s">
        <v>287</v>
      </c>
      <c r="H185" s="223"/>
      <c r="I185" s="188"/>
      <c r="J185" s="188"/>
      <c r="K185" s="189">
        <f>ROUND(P185*H185,2)</f>
        <v>0</v>
      </c>
      <c r="L185" s="185" t="s">
        <v>148</v>
      </c>
      <c r="M185" s="37"/>
      <c r="N185" s="190" t="s">
        <v>1</v>
      </c>
      <c r="O185" s="191" t="s">
        <v>44</v>
      </c>
      <c r="P185" s="192">
        <f>I185+J185</f>
        <v>0</v>
      </c>
      <c r="Q185" s="192">
        <f>ROUND(I185*H185,2)</f>
        <v>0</v>
      </c>
      <c r="R185" s="192">
        <f>ROUND(J185*H185,2)</f>
        <v>0</v>
      </c>
      <c r="S185" s="69"/>
      <c r="T185" s="193">
        <f>S185*H185</f>
        <v>0</v>
      </c>
      <c r="U185" s="193">
        <v>0</v>
      </c>
      <c r="V185" s="193">
        <f>U185*H185</f>
        <v>0</v>
      </c>
      <c r="W185" s="193">
        <v>0</v>
      </c>
      <c r="X185" s="194">
        <f>W185*H185</f>
        <v>0</v>
      </c>
      <c r="Y185" s="32"/>
      <c r="Z185" s="32"/>
      <c r="AA185" s="32"/>
      <c r="AB185" s="32"/>
      <c r="AC185" s="32"/>
      <c r="AD185" s="32"/>
      <c r="AE185" s="32"/>
      <c r="AR185" s="195" t="s">
        <v>160</v>
      </c>
      <c r="AT185" s="195" t="s">
        <v>144</v>
      </c>
      <c r="AU185" s="195" t="s">
        <v>91</v>
      </c>
      <c r="AY185" s="15" t="s">
        <v>141</v>
      </c>
      <c r="BE185" s="196">
        <f>IF(O185="základní",K185,0)</f>
        <v>0</v>
      </c>
      <c r="BF185" s="196">
        <f>IF(O185="snížená",K185,0)</f>
        <v>0</v>
      </c>
      <c r="BG185" s="196">
        <f>IF(O185="zákl. přenesená",K185,0)</f>
        <v>0</v>
      </c>
      <c r="BH185" s="196">
        <f>IF(O185="sníž. přenesená",K185,0)</f>
        <v>0</v>
      </c>
      <c r="BI185" s="196">
        <f>IF(O185="nulová",K185,0)</f>
        <v>0</v>
      </c>
      <c r="BJ185" s="15" t="s">
        <v>89</v>
      </c>
      <c r="BK185" s="196">
        <f>ROUND(P185*H185,2)</f>
        <v>0</v>
      </c>
      <c r="BL185" s="15" t="s">
        <v>160</v>
      </c>
      <c r="BM185" s="195" t="s">
        <v>288</v>
      </c>
    </row>
    <row r="186" spans="1:65" s="2" customFormat="1" ht="24.2" customHeight="1">
      <c r="A186" s="32"/>
      <c r="B186" s="33"/>
      <c r="C186" s="183" t="s">
        <v>289</v>
      </c>
      <c r="D186" s="183" t="s">
        <v>144</v>
      </c>
      <c r="E186" s="184" t="s">
        <v>290</v>
      </c>
      <c r="F186" s="185" t="s">
        <v>291</v>
      </c>
      <c r="G186" s="186" t="s">
        <v>287</v>
      </c>
      <c r="H186" s="223"/>
      <c r="I186" s="188"/>
      <c r="J186" s="188"/>
      <c r="K186" s="189">
        <f>ROUND(P186*H186,2)</f>
        <v>0</v>
      </c>
      <c r="L186" s="185" t="s">
        <v>148</v>
      </c>
      <c r="M186" s="37"/>
      <c r="N186" s="190" t="s">
        <v>1</v>
      </c>
      <c r="O186" s="191" t="s">
        <v>44</v>
      </c>
      <c r="P186" s="192">
        <f>I186+J186</f>
        <v>0</v>
      </c>
      <c r="Q186" s="192">
        <f>ROUND(I186*H186,2)</f>
        <v>0</v>
      </c>
      <c r="R186" s="192">
        <f>ROUND(J186*H186,2)</f>
        <v>0</v>
      </c>
      <c r="S186" s="69"/>
      <c r="T186" s="193">
        <f>S186*H186</f>
        <v>0</v>
      </c>
      <c r="U186" s="193">
        <v>0</v>
      </c>
      <c r="V186" s="193">
        <f>U186*H186</f>
        <v>0</v>
      </c>
      <c r="W186" s="193">
        <v>0</v>
      </c>
      <c r="X186" s="194">
        <f>W186*H186</f>
        <v>0</v>
      </c>
      <c r="Y186" s="32"/>
      <c r="Z186" s="32"/>
      <c r="AA186" s="32"/>
      <c r="AB186" s="32"/>
      <c r="AC186" s="32"/>
      <c r="AD186" s="32"/>
      <c r="AE186" s="32"/>
      <c r="AR186" s="195" t="s">
        <v>160</v>
      </c>
      <c r="AT186" s="195" t="s">
        <v>144</v>
      </c>
      <c r="AU186" s="195" t="s">
        <v>91</v>
      </c>
      <c r="AY186" s="15" t="s">
        <v>141</v>
      </c>
      <c r="BE186" s="196">
        <f>IF(O186="základní",K186,0)</f>
        <v>0</v>
      </c>
      <c r="BF186" s="196">
        <f>IF(O186="snížená",K186,0)</f>
        <v>0</v>
      </c>
      <c r="BG186" s="196">
        <f>IF(O186="zákl. přenesená",K186,0)</f>
        <v>0</v>
      </c>
      <c r="BH186" s="196">
        <f>IF(O186="sníž. přenesená",K186,0)</f>
        <v>0</v>
      </c>
      <c r="BI186" s="196">
        <f>IF(O186="nulová",K186,0)</f>
        <v>0</v>
      </c>
      <c r="BJ186" s="15" t="s">
        <v>89</v>
      </c>
      <c r="BK186" s="196">
        <f>ROUND(P186*H186,2)</f>
        <v>0</v>
      </c>
      <c r="BL186" s="15" t="s">
        <v>160</v>
      </c>
      <c r="BM186" s="195" t="s">
        <v>292</v>
      </c>
    </row>
    <row r="187" spans="1:65" s="2" customFormat="1" ht="14.45" customHeight="1">
      <c r="A187" s="32"/>
      <c r="B187" s="33"/>
      <c r="C187" s="183" t="s">
        <v>293</v>
      </c>
      <c r="D187" s="183" t="s">
        <v>144</v>
      </c>
      <c r="E187" s="184" t="s">
        <v>294</v>
      </c>
      <c r="F187" s="185" t="s">
        <v>295</v>
      </c>
      <c r="G187" s="186" t="s">
        <v>287</v>
      </c>
      <c r="H187" s="223"/>
      <c r="I187" s="188"/>
      <c r="J187" s="188"/>
      <c r="K187" s="189">
        <f>ROUND(P187*H187,2)</f>
        <v>0</v>
      </c>
      <c r="L187" s="185" t="s">
        <v>1</v>
      </c>
      <c r="M187" s="37"/>
      <c r="N187" s="190" t="s">
        <v>1</v>
      </c>
      <c r="O187" s="191" t="s">
        <v>44</v>
      </c>
      <c r="P187" s="192">
        <f>I187+J187</f>
        <v>0</v>
      </c>
      <c r="Q187" s="192">
        <f>ROUND(I187*H187,2)</f>
        <v>0</v>
      </c>
      <c r="R187" s="192">
        <f>ROUND(J187*H187,2)</f>
        <v>0</v>
      </c>
      <c r="S187" s="69"/>
      <c r="T187" s="193">
        <f>S187*H187</f>
        <v>0</v>
      </c>
      <c r="U187" s="193">
        <v>0</v>
      </c>
      <c r="V187" s="193">
        <f>U187*H187</f>
        <v>0</v>
      </c>
      <c r="W187" s="193">
        <v>0</v>
      </c>
      <c r="X187" s="194">
        <f>W187*H187</f>
        <v>0</v>
      </c>
      <c r="Y187" s="32"/>
      <c r="Z187" s="32"/>
      <c r="AA187" s="32"/>
      <c r="AB187" s="32"/>
      <c r="AC187" s="32"/>
      <c r="AD187" s="32"/>
      <c r="AE187" s="32"/>
      <c r="AR187" s="195" t="s">
        <v>160</v>
      </c>
      <c r="AT187" s="195" t="s">
        <v>144</v>
      </c>
      <c r="AU187" s="195" t="s">
        <v>91</v>
      </c>
      <c r="AY187" s="15" t="s">
        <v>141</v>
      </c>
      <c r="BE187" s="196">
        <f>IF(O187="základní",K187,0)</f>
        <v>0</v>
      </c>
      <c r="BF187" s="196">
        <f>IF(O187="snížená",K187,0)</f>
        <v>0</v>
      </c>
      <c r="BG187" s="196">
        <f>IF(O187="zákl. přenesená",K187,0)</f>
        <v>0</v>
      </c>
      <c r="BH187" s="196">
        <f>IF(O187="sníž. přenesená",K187,0)</f>
        <v>0</v>
      </c>
      <c r="BI187" s="196">
        <f>IF(O187="nulová",K187,0)</f>
        <v>0</v>
      </c>
      <c r="BJ187" s="15" t="s">
        <v>89</v>
      </c>
      <c r="BK187" s="196">
        <f>ROUND(P187*H187,2)</f>
        <v>0</v>
      </c>
      <c r="BL187" s="15" t="s">
        <v>160</v>
      </c>
      <c r="BM187" s="195" t="s">
        <v>296</v>
      </c>
    </row>
    <row r="188" spans="1:65" s="12" customFormat="1" ht="22.9" customHeight="1">
      <c r="B188" s="166"/>
      <c r="C188" s="167"/>
      <c r="D188" s="168" t="s">
        <v>80</v>
      </c>
      <c r="E188" s="181" t="s">
        <v>297</v>
      </c>
      <c r="F188" s="181" t="s">
        <v>298</v>
      </c>
      <c r="G188" s="167"/>
      <c r="H188" s="167"/>
      <c r="I188" s="170"/>
      <c r="J188" s="170"/>
      <c r="K188" s="182">
        <f>BK188</f>
        <v>0</v>
      </c>
      <c r="L188" s="167"/>
      <c r="M188" s="172"/>
      <c r="N188" s="173"/>
      <c r="O188" s="174"/>
      <c r="P188" s="174"/>
      <c r="Q188" s="175">
        <f>SUM(Q189:Q190)</f>
        <v>0</v>
      </c>
      <c r="R188" s="175">
        <f>SUM(R189:R190)</f>
        <v>0</v>
      </c>
      <c r="S188" s="174"/>
      <c r="T188" s="176">
        <f>SUM(T189:T190)</f>
        <v>0</v>
      </c>
      <c r="U188" s="174"/>
      <c r="V188" s="176">
        <f>SUM(V189:V190)</f>
        <v>0</v>
      </c>
      <c r="W188" s="174"/>
      <c r="X188" s="177">
        <f>SUM(X189:X190)</f>
        <v>0</v>
      </c>
      <c r="AR188" s="178" t="s">
        <v>91</v>
      </c>
      <c r="AT188" s="179" t="s">
        <v>80</v>
      </c>
      <c r="AU188" s="179" t="s">
        <v>89</v>
      </c>
      <c r="AY188" s="178" t="s">
        <v>141</v>
      </c>
      <c r="BK188" s="180">
        <f>SUM(BK189:BK190)</f>
        <v>0</v>
      </c>
    </row>
    <row r="189" spans="1:65" s="2" customFormat="1" ht="14.45" customHeight="1">
      <c r="A189" s="32"/>
      <c r="B189" s="33"/>
      <c r="C189" s="209" t="s">
        <v>173</v>
      </c>
      <c r="D189" s="209" t="s">
        <v>170</v>
      </c>
      <c r="E189" s="210" t="s">
        <v>299</v>
      </c>
      <c r="F189" s="211" t="s">
        <v>300</v>
      </c>
      <c r="G189" s="212" t="s">
        <v>159</v>
      </c>
      <c r="H189" s="213">
        <v>1</v>
      </c>
      <c r="I189" s="214"/>
      <c r="J189" s="215"/>
      <c r="K189" s="216">
        <f>ROUND(P189*H189,2)</f>
        <v>0</v>
      </c>
      <c r="L189" s="211" t="s">
        <v>1</v>
      </c>
      <c r="M189" s="217"/>
      <c r="N189" s="218" t="s">
        <v>1</v>
      </c>
      <c r="O189" s="191" t="s">
        <v>44</v>
      </c>
      <c r="P189" s="192">
        <f>I189+J189</f>
        <v>0</v>
      </c>
      <c r="Q189" s="192">
        <f>ROUND(I189*H189,2)</f>
        <v>0</v>
      </c>
      <c r="R189" s="192">
        <f>ROUND(J189*H189,2)</f>
        <v>0</v>
      </c>
      <c r="S189" s="69"/>
      <c r="T189" s="193">
        <f>S189*H189</f>
        <v>0</v>
      </c>
      <c r="U189" s="193">
        <v>0</v>
      </c>
      <c r="V189" s="193">
        <f>U189*H189</f>
        <v>0</v>
      </c>
      <c r="W189" s="193">
        <v>0</v>
      </c>
      <c r="X189" s="194">
        <f>W189*H189</f>
        <v>0</v>
      </c>
      <c r="Y189" s="32"/>
      <c r="Z189" s="32"/>
      <c r="AA189" s="32"/>
      <c r="AB189" s="32"/>
      <c r="AC189" s="32"/>
      <c r="AD189" s="32"/>
      <c r="AE189" s="32"/>
      <c r="AR189" s="195" t="s">
        <v>173</v>
      </c>
      <c r="AT189" s="195" t="s">
        <v>170</v>
      </c>
      <c r="AU189" s="195" t="s">
        <v>91</v>
      </c>
      <c r="AY189" s="15" t="s">
        <v>141</v>
      </c>
      <c r="BE189" s="196">
        <f>IF(O189="základní",K189,0)</f>
        <v>0</v>
      </c>
      <c r="BF189" s="196">
        <f>IF(O189="snížená",K189,0)</f>
        <v>0</v>
      </c>
      <c r="BG189" s="196">
        <f>IF(O189="zákl. přenesená",K189,0)</f>
        <v>0</v>
      </c>
      <c r="BH189" s="196">
        <f>IF(O189="sníž. přenesená",K189,0)</f>
        <v>0</v>
      </c>
      <c r="BI189" s="196">
        <f>IF(O189="nulová",K189,0)</f>
        <v>0</v>
      </c>
      <c r="BJ189" s="15" t="s">
        <v>89</v>
      </c>
      <c r="BK189" s="196">
        <f>ROUND(P189*H189,2)</f>
        <v>0</v>
      </c>
      <c r="BL189" s="15" t="s">
        <v>160</v>
      </c>
      <c r="BM189" s="195" t="s">
        <v>301</v>
      </c>
    </row>
    <row r="190" spans="1:65" s="2" customFormat="1" ht="58.5">
      <c r="A190" s="32"/>
      <c r="B190" s="33"/>
      <c r="C190" s="34"/>
      <c r="D190" s="199" t="s">
        <v>210</v>
      </c>
      <c r="E190" s="34"/>
      <c r="F190" s="219" t="s">
        <v>302</v>
      </c>
      <c r="G190" s="34"/>
      <c r="H190" s="34"/>
      <c r="I190" s="220"/>
      <c r="J190" s="220"/>
      <c r="K190" s="34"/>
      <c r="L190" s="34"/>
      <c r="M190" s="37"/>
      <c r="N190" s="221"/>
      <c r="O190" s="222"/>
      <c r="P190" s="69"/>
      <c r="Q190" s="69"/>
      <c r="R190" s="69"/>
      <c r="S190" s="69"/>
      <c r="T190" s="69"/>
      <c r="U190" s="69"/>
      <c r="V190" s="69"/>
      <c r="W190" s="69"/>
      <c r="X190" s="70"/>
      <c r="Y190" s="32"/>
      <c r="Z190" s="32"/>
      <c r="AA190" s="32"/>
      <c r="AB190" s="32"/>
      <c r="AC190" s="32"/>
      <c r="AD190" s="32"/>
      <c r="AE190" s="32"/>
      <c r="AT190" s="15" t="s">
        <v>210</v>
      </c>
      <c r="AU190" s="15" t="s">
        <v>91</v>
      </c>
    </row>
    <row r="191" spans="1:65" s="12" customFormat="1" ht="25.9" customHeight="1">
      <c r="B191" s="166"/>
      <c r="C191" s="167"/>
      <c r="D191" s="168" t="s">
        <v>80</v>
      </c>
      <c r="E191" s="169" t="s">
        <v>170</v>
      </c>
      <c r="F191" s="169" t="s">
        <v>303</v>
      </c>
      <c r="G191" s="167"/>
      <c r="H191" s="167"/>
      <c r="I191" s="170"/>
      <c r="J191" s="170"/>
      <c r="K191" s="171">
        <f>BK191</f>
        <v>0</v>
      </c>
      <c r="L191" s="167"/>
      <c r="M191" s="172"/>
      <c r="N191" s="173"/>
      <c r="O191" s="174"/>
      <c r="P191" s="174"/>
      <c r="Q191" s="175">
        <f>Q192+Q223</f>
        <v>0</v>
      </c>
      <c r="R191" s="175">
        <f>R192+R223</f>
        <v>0</v>
      </c>
      <c r="S191" s="174"/>
      <c r="T191" s="176">
        <f>T192+T223</f>
        <v>0</v>
      </c>
      <c r="U191" s="174"/>
      <c r="V191" s="176">
        <f>V192+V223</f>
        <v>0.132822</v>
      </c>
      <c r="W191" s="174"/>
      <c r="X191" s="177">
        <f>X192+X223</f>
        <v>0</v>
      </c>
      <c r="AR191" s="178" t="s">
        <v>164</v>
      </c>
      <c r="AT191" s="179" t="s">
        <v>80</v>
      </c>
      <c r="AU191" s="179" t="s">
        <v>81</v>
      </c>
      <c r="AY191" s="178" t="s">
        <v>141</v>
      </c>
      <c r="BK191" s="180">
        <f>BK192+BK223</f>
        <v>0</v>
      </c>
    </row>
    <row r="192" spans="1:65" s="12" customFormat="1" ht="22.9" customHeight="1">
      <c r="B192" s="166"/>
      <c r="C192" s="167"/>
      <c r="D192" s="168" t="s">
        <v>80</v>
      </c>
      <c r="E192" s="181" t="s">
        <v>304</v>
      </c>
      <c r="F192" s="181" t="s">
        <v>305</v>
      </c>
      <c r="G192" s="167"/>
      <c r="H192" s="167"/>
      <c r="I192" s="170"/>
      <c r="J192" s="170"/>
      <c r="K192" s="182">
        <f>BK192</f>
        <v>0</v>
      </c>
      <c r="L192" s="167"/>
      <c r="M192" s="172"/>
      <c r="N192" s="173"/>
      <c r="O192" s="174"/>
      <c r="P192" s="174"/>
      <c r="Q192" s="175">
        <f>SUM(Q193:Q222)</f>
        <v>0</v>
      </c>
      <c r="R192" s="175">
        <f>SUM(R193:R222)</f>
        <v>0</v>
      </c>
      <c r="S192" s="174"/>
      <c r="T192" s="176">
        <f>SUM(T193:T222)</f>
        <v>0</v>
      </c>
      <c r="U192" s="174"/>
      <c r="V192" s="176">
        <f>SUM(V193:V222)</f>
        <v>0.11421199999999999</v>
      </c>
      <c r="W192" s="174"/>
      <c r="X192" s="177">
        <f>SUM(X193:X222)</f>
        <v>0</v>
      </c>
      <c r="AR192" s="178" t="s">
        <v>164</v>
      </c>
      <c r="AT192" s="179" t="s">
        <v>80</v>
      </c>
      <c r="AU192" s="179" t="s">
        <v>89</v>
      </c>
      <c r="AY192" s="178" t="s">
        <v>141</v>
      </c>
      <c r="BK192" s="180">
        <f>SUM(BK193:BK222)</f>
        <v>0</v>
      </c>
    </row>
    <row r="193" spans="1:65" s="2" customFormat="1" ht="24.2" customHeight="1">
      <c r="A193" s="32"/>
      <c r="B193" s="33"/>
      <c r="C193" s="183" t="s">
        <v>306</v>
      </c>
      <c r="D193" s="183" t="s">
        <v>144</v>
      </c>
      <c r="E193" s="184" t="s">
        <v>307</v>
      </c>
      <c r="F193" s="185" t="s">
        <v>308</v>
      </c>
      <c r="G193" s="186" t="s">
        <v>159</v>
      </c>
      <c r="H193" s="187">
        <v>3</v>
      </c>
      <c r="I193" s="188"/>
      <c r="J193" s="188"/>
      <c r="K193" s="189">
        <f t="shared" ref="K193:K201" si="1">ROUND(P193*H193,2)</f>
        <v>0</v>
      </c>
      <c r="L193" s="185" t="s">
        <v>148</v>
      </c>
      <c r="M193" s="37"/>
      <c r="N193" s="190" t="s">
        <v>1</v>
      </c>
      <c r="O193" s="191" t="s">
        <v>44</v>
      </c>
      <c r="P193" s="192">
        <f t="shared" ref="P193:P201" si="2">I193+J193</f>
        <v>0</v>
      </c>
      <c r="Q193" s="192">
        <f t="shared" ref="Q193:Q201" si="3">ROUND(I193*H193,2)</f>
        <v>0</v>
      </c>
      <c r="R193" s="192">
        <f t="shared" ref="R193:R201" si="4">ROUND(J193*H193,2)</f>
        <v>0</v>
      </c>
      <c r="S193" s="69"/>
      <c r="T193" s="193">
        <f t="shared" ref="T193:T201" si="5">S193*H193</f>
        <v>0</v>
      </c>
      <c r="U193" s="193">
        <v>0</v>
      </c>
      <c r="V193" s="193">
        <f t="shared" ref="V193:V201" si="6">U193*H193</f>
        <v>0</v>
      </c>
      <c r="W193" s="193">
        <v>0</v>
      </c>
      <c r="X193" s="194">
        <f t="shared" ref="X193:X201" si="7">W193*H193</f>
        <v>0</v>
      </c>
      <c r="Y193" s="32"/>
      <c r="Z193" s="32"/>
      <c r="AA193" s="32"/>
      <c r="AB193" s="32"/>
      <c r="AC193" s="32"/>
      <c r="AD193" s="32"/>
      <c r="AE193" s="32"/>
      <c r="AR193" s="195" t="s">
        <v>160</v>
      </c>
      <c r="AT193" s="195" t="s">
        <v>144</v>
      </c>
      <c r="AU193" s="195" t="s">
        <v>91</v>
      </c>
      <c r="AY193" s="15" t="s">
        <v>141</v>
      </c>
      <c r="BE193" s="196">
        <f t="shared" ref="BE193:BE201" si="8">IF(O193="základní",K193,0)</f>
        <v>0</v>
      </c>
      <c r="BF193" s="196">
        <f t="shared" ref="BF193:BF201" si="9">IF(O193="snížená",K193,0)</f>
        <v>0</v>
      </c>
      <c r="BG193" s="196">
        <f t="shared" ref="BG193:BG201" si="10">IF(O193="zákl. přenesená",K193,0)</f>
        <v>0</v>
      </c>
      <c r="BH193" s="196">
        <f t="shared" ref="BH193:BH201" si="11">IF(O193="sníž. přenesená",K193,0)</f>
        <v>0</v>
      </c>
      <c r="BI193" s="196">
        <f t="shared" ref="BI193:BI201" si="12">IF(O193="nulová",K193,0)</f>
        <v>0</v>
      </c>
      <c r="BJ193" s="15" t="s">
        <v>89</v>
      </c>
      <c r="BK193" s="196">
        <f t="shared" ref="BK193:BK201" si="13">ROUND(P193*H193,2)</f>
        <v>0</v>
      </c>
      <c r="BL193" s="15" t="s">
        <v>160</v>
      </c>
      <c r="BM193" s="195" t="s">
        <v>309</v>
      </c>
    </row>
    <row r="194" spans="1:65" s="2" customFormat="1" ht="24.2" customHeight="1">
      <c r="A194" s="32"/>
      <c r="B194" s="33"/>
      <c r="C194" s="209" t="s">
        <v>310</v>
      </c>
      <c r="D194" s="209" t="s">
        <v>170</v>
      </c>
      <c r="E194" s="210" t="s">
        <v>311</v>
      </c>
      <c r="F194" s="211" t="s">
        <v>312</v>
      </c>
      <c r="G194" s="212" t="s">
        <v>159</v>
      </c>
      <c r="H194" s="213">
        <v>0.01</v>
      </c>
      <c r="I194" s="214"/>
      <c r="J194" s="215"/>
      <c r="K194" s="216">
        <f t="shared" si="1"/>
        <v>0</v>
      </c>
      <c r="L194" s="211" t="s">
        <v>1</v>
      </c>
      <c r="M194" s="217"/>
      <c r="N194" s="218" t="s">
        <v>1</v>
      </c>
      <c r="O194" s="191" t="s">
        <v>44</v>
      </c>
      <c r="P194" s="192">
        <f t="shared" si="2"/>
        <v>0</v>
      </c>
      <c r="Q194" s="192">
        <f t="shared" si="3"/>
        <v>0</v>
      </c>
      <c r="R194" s="192">
        <f t="shared" si="4"/>
        <v>0</v>
      </c>
      <c r="S194" s="69"/>
      <c r="T194" s="193">
        <f t="shared" si="5"/>
        <v>0</v>
      </c>
      <c r="U194" s="193">
        <v>8.9999999999999993E-3</v>
      </c>
      <c r="V194" s="193">
        <f t="shared" si="6"/>
        <v>8.9999999999999992E-5</v>
      </c>
      <c r="W194" s="193">
        <v>0</v>
      </c>
      <c r="X194" s="194">
        <f t="shared" si="7"/>
        <v>0</v>
      </c>
      <c r="Y194" s="32"/>
      <c r="Z194" s="32"/>
      <c r="AA194" s="32"/>
      <c r="AB194" s="32"/>
      <c r="AC194" s="32"/>
      <c r="AD194" s="32"/>
      <c r="AE194" s="32"/>
      <c r="AR194" s="195" t="s">
        <v>313</v>
      </c>
      <c r="AT194" s="195" t="s">
        <v>170</v>
      </c>
      <c r="AU194" s="195" t="s">
        <v>91</v>
      </c>
      <c r="AY194" s="15" t="s">
        <v>141</v>
      </c>
      <c r="BE194" s="196">
        <f t="shared" si="8"/>
        <v>0</v>
      </c>
      <c r="BF194" s="196">
        <f t="shared" si="9"/>
        <v>0</v>
      </c>
      <c r="BG194" s="196">
        <f t="shared" si="10"/>
        <v>0</v>
      </c>
      <c r="BH194" s="196">
        <f t="shared" si="11"/>
        <v>0</v>
      </c>
      <c r="BI194" s="196">
        <f t="shared" si="12"/>
        <v>0</v>
      </c>
      <c r="BJ194" s="15" t="s">
        <v>89</v>
      </c>
      <c r="BK194" s="196">
        <f t="shared" si="13"/>
        <v>0</v>
      </c>
      <c r="BL194" s="15" t="s">
        <v>313</v>
      </c>
      <c r="BM194" s="195" t="s">
        <v>314</v>
      </c>
    </row>
    <row r="195" spans="1:65" s="2" customFormat="1" ht="24.2" customHeight="1">
      <c r="A195" s="32"/>
      <c r="B195" s="33"/>
      <c r="C195" s="209" t="s">
        <v>315</v>
      </c>
      <c r="D195" s="209" t="s">
        <v>170</v>
      </c>
      <c r="E195" s="210" t="s">
        <v>316</v>
      </c>
      <c r="F195" s="211" t="s">
        <v>317</v>
      </c>
      <c r="G195" s="212" t="s">
        <v>224</v>
      </c>
      <c r="H195" s="213">
        <v>0.1</v>
      </c>
      <c r="I195" s="214"/>
      <c r="J195" s="215"/>
      <c r="K195" s="216">
        <f t="shared" si="1"/>
        <v>0</v>
      </c>
      <c r="L195" s="211" t="s">
        <v>148</v>
      </c>
      <c r="M195" s="217"/>
      <c r="N195" s="218" t="s">
        <v>1</v>
      </c>
      <c r="O195" s="191" t="s">
        <v>44</v>
      </c>
      <c r="P195" s="192">
        <f t="shared" si="2"/>
        <v>0</v>
      </c>
      <c r="Q195" s="192">
        <f t="shared" si="3"/>
        <v>0</v>
      </c>
      <c r="R195" s="192">
        <f t="shared" si="4"/>
        <v>0</v>
      </c>
      <c r="S195" s="69"/>
      <c r="T195" s="193">
        <f t="shared" si="5"/>
        <v>0</v>
      </c>
      <c r="U195" s="193">
        <v>1E-3</v>
      </c>
      <c r="V195" s="193">
        <f t="shared" si="6"/>
        <v>1E-4</v>
      </c>
      <c r="W195" s="193">
        <v>0</v>
      </c>
      <c r="X195" s="194">
        <f t="shared" si="7"/>
        <v>0</v>
      </c>
      <c r="Y195" s="32"/>
      <c r="Z195" s="32"/>
      <c r="AA195" s="32"/>
      <c r="AB195" s="32"/>
      <c r="AC195" s="32"/>
      <c r="AD195" s="32"/>
      <c r="AE195" s="32"/>
      <c r="AR195" s="195" t="s">
        <v>313</v>
      </c>
      <c r="AT195" s="195" t="s">
        <v>170</v>
      </c>
      <c r="AU195" s="195" t="s">
        <v>91</v>
      </c>
      <c r="AY195" s="15" t="s">
        <v>141</v>
      </c>
      <c r="BE195" s="196">
        <f t="shared" si="8"/>
        <v>0</v>
      </c>
      <c r="BF195" s="196">
        <f t="shared" si="9"/>
        <v>0</v>
      </c>
      <c r="BG195" s="196">
        <f t="shared" si="10"/>
        <v>0</v>
      </c>
      <c r="BH195" s="196">
        <f t="shared" si="11"/>
        <v>0</v>
      </c>
      <c r="BI195" s="196">
        <f t="shared" si="12"/>
        <v>0</v>
      </c>
      <c r="BJ195" s="15" t="s">
        <v>89</v>
      </c>
      <c r="BK195" s="196">
        <f t="shared" si="13"/>
        <v>0</v>
      </c>
      <c r="BL195" s="15" t="s">
        <v>313</v>
      </c>
      <c r="BM195" s="195" t="s">
        <v>318</v>
      </c>
    </row>
    <row r="196" spans="1:65" s="2" customFormat="1" ht="24.2" customHeight="1">
      <c r="A196" s="32"/>
      <c r="B196" s="33"/>
      <c r="C196" s="183" t="s">
        <v>319</v>
      </c>
      <c r="D196" s="183" t="s">
        <v>144</v>
      </c>
      <c r="E196" s="184" t="s">
        <v>320</v>
      </c>
      <c r="F196" s="185" t="s">
        <v>321</v>
      </c>
      <c r="G196" s="186" t="s">
        <v>159</v>
      </c>
      <c r="H196" s="187">
        <v>3</v>
      </c>
      <c r="I196" s="188"/>
      <c r="J196" s="188"/>
      <c r="K196" s="189">
        <f t="shared" si="1"/>
        <v>0</v>
      </c>
      <c r="L196" s="185" t="s">
        <v>148</v>
      </c>
      <c r="M196" s="37"/>
      <c r="N196" s="190" t="s">
        <v>1</v>
      </c>
      <c r="O196" s="191" t="s">
        <v>44</v>
      </c>
      <c r="P196" s="192">
        <f t="shared" si="2"/>
        <v>0</v>
      </c>
      <c r="Q196" s="192">
        <f t="shared" si="3"/>
        <v>0</v>
      </c>
      <c r="R196" s="192">
        <f t="shared" si="4"/>
        <v>0</v>
      </c>
      <c r="S196" s="69"/>
      <c r="T196" s="193">
        <f t="shared" si="5"/>
        <v>0</v>
      </c>
      <c r="U196" s="193">
        <v>0</v>
      </c>
      <c r="V196" s="193">
        <f t="shared" si="6"/>
        <v>0</v>
      </c>
      <c r="W196" s="193">
        <v>0</v>
      </c>
      <c r="X196" s="194">
        <f t="shared" si="7"/>
        <v>0</v>
      </c>
      <c r="Y196" s="32"/>
      <c r="Z196" s="32"/>
      <c r="AA196" s="32"/>
      <c r="AB196" s="32"/>
      <c r="AC196" s="32"/>
      <c r="AD196" s="32"/>
      <c r="AE196" s="32"/>
      <c r="AR196" s="195" t="s">
        <v>322</v>
      </c>
      <c r="AT196" s="195" t="s">
        <v>144</v>
      </c>
      <c r="AU196" s="195" t="s">
        <v>91</v>
      </c>
      <c r="AY196" s="15" t="s">
        <v>141</v>
      </c>
      <c r="BE196" s="196">
        <f t="shared" si="8"/>
        <v>0</v>
      </c>
      <c r="BF196" s="196">
        <f t="shared" si="9"/>
        <v>0</v>
      </c>
      <c r="BG196" s="196">
        <f t="shared" si="10"/>
        <v>0</v>
      </c>
      <c r="BH196" s="196">
        <f t="shared" si="11"/>
        <v>0</v>
      </c>
      <c r="BI196" s="196">
        <f t="shared" si="12"/>
        <v>0</v>
      </c>
      <c r="BJ196" s="15" t="s">
        <v>89</v>
      </c>
      <c r="BK196" s="196">
        <f t="shared" si="13"/>
        <v>0</v>
      </c>
      <c r="BL196" s="15" t="s">
        <v>322</v>
      </c>
      <c r="BM196" s="195" t="s">
        <v>323</v>
      </c>
    </row>
    <row r="197" spans="1:65" s="2" customFormat="1" ht="24.2" customHeight="1">
      <c r="A197" s="32"/>
      <c r="B197" s="33"/>
      <c r="C197" s="209" t="s">
        <v>324</v>
      </c>
      <c r="D197" s="209" t="s">
        <v>170</v>
      </c>
      <c r="E197" s="210" t="s">
        <v>325</v>
      </c>
      <c r="F197" s="211" t="s">
        <v>326</v>
      </c>
      <c r="G197" s="212" t="s">
        <v>159</v>
      </c>
      <c r="H197" s="213">
        <v>3</v>
      </c>
      <c r="I197" s="214"/>
      <c r="J197" s="215"/>
      <c r="K197" s="216">
        <f t="shared" si="1"/>
        <v>0</v>
      </c>
      <c r="L197" s="211" t="s">
        <v>148</v>
      </c>
      <c r="M197" s="217"/>
      <c r="N197" s="218" t="s">
        <v>1</v>
      </c>
      <c r="O197" s="191" t="s">
        <v>44</v>
      </c>
      <c r="P197" s="192">
        <f t="shared" si="2"/>
        <v>0</v>
      </c>
      <c r="Q197" s="192">
        <f t="shared" si="3"/>
        <v>0</v>
      </c>
      <c r="R197" s="192">
        <f t="shared" si="4"/>
        <v>0</v>
      </c>
      <c r="S197" s="69"/>
      <c r="T197" s="193">
        <f t="shared" si="5"/>
        <v>0</v>
      </c>
      <c r="U197" s="193">
        <v>2.0000000000000002E-5</v>
      </c>
      <c r="V197" s="193">
        <f t="shared" si="6"/>
        <v>6.0000000000000008E-5</v>
      </c>
      <c r="W197" s="193">
        <v>0</v>
      </c>
      <c r="X197" s="194">
        <f t="shared" si="7"/>
        <v>0</v>
      </c>
      <c r="Y197" s="32"/>
      <c r="Z197" s="32"/>
      <c r="AA197" s="32"/>
      <c r="AB197" s="32"/>
      <c r="AC197" s="32"/>
      <c r="AD197" s="32"/>
      <c r="AE197" s="32"/>
      <c r="AR197" s="195" t="s">
        <v>313</v>
      </c>
      <c r="AT197" s="195" t="s">
        <v>170</v>
      </c>
      <c r="AU197" s="195" t="s">
        <v>91</v>
      </c>
      <c r="AY197" s="15" t="s">
        <v>141</v>
      </c>
      <c r="BE197" s="196">
        <f t="shared" si="8"/>
        <v>0</v>
      </c>
      <c r="BF197" s="196">
        <f t="shared" si="9"/>
        <v>0</v>
      </c>
      <c r="BG197" s="196">
        <f t="shared" si="10"/>
        <v>0</v>
      </c>
      <c r="BH197" s="196">
        <f t="shared" si="11"/>
        <v>0</v>
      </c>
      <c r="BI197" s="196">
        <f t="shared" si="12"/>
        <v>0</v>
      </c>
      <c r="BJ197" s="15" t="s">
        <v>89</v>
      </c>
      <c r="BK197" s="196">
        <f t="shared" si="13"/>
        <v>0</v>
      </c>
      <c r="BL197" s="15" t="s">
        <v>313</v>
      </c>
      <c r="BM197" s="195" t="s">
        <v>327</v>
      </c>
    </row>
    <row r="198" spans="1:65" s="2" customFormat="1" ht="24.2" customHeight="1">
      <c r="A198" s="32"/>
      <c r="B198" s="33"/>
      <c r="C198" s="209" t="s">
        <v>328</v>
      </c>
      <c r="D198" s="209" t="s">
        <v>170</v>
      </c>
      <c r="E198" s="210" t="s">
        <v>329</v>
      </c>
      <c r="F198" s="211" t="s">
        <v>330</v>
      </c>
      <c r="G198" s="212" t="s">
        <v>159</v>
      </c>
      <c r="H198" s="213">
        <v>3</v>
      </c>
      <c r="I198" s="214"/>
      <c r="J198" s="215"/>
      <c r="K198" s="216">
        <f t="shared" si="1"/>
        <v>0</v>
      </c>
      <c r="L198" s="211" t="s">
        <v>148</v>
      </c>
      <c r="M198" s="217"/>
      <c r="N198" s="218" t="s">
        <v>1</v>
      </c>
      <c r="O198" s="191" t="s">
        <v>44</v>
      </c>
      <c r="P198" s="192">
        <f t="shared" si="2"/>
        <v>0</v>
      </c>
      <c r="Q198" s="192">
        <f t="shared" si="3"/>
        <v>0</v>
      </c>
      <c r="R198" s="192">
        <f t="shared" si="4"/>
        <v>0</v>
      </c>
      <c r="S198" s="69"/>
      <c r="T198" s="193">
        <f t="shared" si="5"/>
        <v>0</v>
      </c>
      <c r="U198" s="193">
        <v>3.0000000000000001E-5</v>
      </c>
      <c r="V198" s="193">
        <f t="shared" si="6"/>
        <v>9.0000000000000006E-5</v>
      </c>
      <c r="W198" s="193">
        <v>0</v>
      </c>
      <c r="X198" s="194">
        <f t="shared" si="7"/>
        <v>0</v>
      </c>
      <c r="Y198" s="32"/>
      <c r="Z198" s="32"/>
      <c r="AA198" s="32"/>
      <c r="AB198" s="32"/>
      <c r="AC198" s="32"/>
      <c r="AD198" s="32"/>
      <c r="AE198" s="32"/>
      <c r="AR198" s="195" t="s">
        <v>313</v>
      </c>
      <c r="AT198" s="195" t="s">
        <v>170</v>
      </c>
      <c r="AU198" s="195" t="s">
        <v>91</v>
      </c>
      <c r="AY198" s="15" t="s">
        <v>141</v>
      </c>
      <c r="BE198" s="196">
        <f t="shared" si="8"/>
        <v>0</v>
      </c>
      <c r="BF198" s="196">
        <f t="shared" si="9"/>
        <v>0</v>
      </c>
      <c r="BG198" s="196">
        <f t="shared" si="10"/>
        <v>0</v>
      </c>
      <c r="BH198" s="196">
        <f t="shared" si="11"/>
        <v>0</v>
      </c>
      <c r="BI198" s="196">
        <f t="shared" si="12"/>
        <v>0</v>
      </c>
      <c r="BJ198" s="15" t="s">
        <v>89</v>
      </c>
      <c r="BK198" s="196">
        <f t="shared" si="13"/>
        <v>0</v>
      </c>
      <c r="BL198" s="15" t="s">
        <v>313</v>
      </c>
      <c r="BM198" s="195" t="s">
        <v>331</v>
      </c>
    </row>
    <row r="199" spans="1:65" s="2" customFormat="1" ht="24.2" customHeight="1">
      <c r="A199" s="32"/>
      <c r="B199" s="33"/>
      <c r="C199" s="183" t="s">
        <v>332</v>
      </c>
      <c r="D199" s="183" t="s">
        <v>144</v>
      </c>
      <c r="E199" s="184" t="s">
        <v>333</v>
      </c>
      <c r="F199" s="185" t="s">
        <v>334</v>
      </c>
      <c r="G199" s="186" t="s">
        <v>159</v>
      </c>
      <c r="H199" s="187">
        <v>3</v>
      </c>
      <c r="I199" s="188"/>
      <c r="J199" s="188"/>
      <c r="K199" s="189">
        <f t="shared" si="1"/>
        <v>0</v>
      </c>
      <c r="L199" s="185" t="s">
        <v>148</v>
      </c>
      <c r="M199" s="37"/>
      <c r="N199" s="190" t="s">
        <v>1</v>
      </c>
      <c r="O199" s="191" t="s">
        <v>44</v>
      </c>
      <c r="P199" s="192">
        <f t="shared" si="2"/>
        <v>0</v>
      </c>
      <c r="Q199" s="192">
        <f t="shared" si="3"/>
        <v>0</v>
      </c>
      <c r="R199" s="192">
        <f t="shared" si="4"/>
        <v>0</v>
      </c>
      <c r="S199" s="69"/>
      <c r="T199" s="193">
        <f t="shared" si="5"/>
        <v>0</v>
      </c>
      <c r="U199" s="193">
        <v>0</v>
      </c>
      <c r="V199" s="193">
        <f t="shared" si="6"/>
        <v>0</v>
      </c>
      <c r="W199" s="193">
        <v>0</v>
      </c>
      <c r="X199" s="194">
        <f t="shared" si="7"/>
        <v>0</v>
      </c>
      <c r="Y199" s="32"/>
      <c r="Z199" s="32"/>
      <c r="AA199" s="32"/>
      <c r="AB199" s="32"/>
      <c r="AC199" s="32"/>
      <c r="AD199" s="32"/>
      <c r="AE199" s="32"/>
      <c r="AR199" s="195" t="s">
        <v>322</v>
      </c>
      <c r="AT199" s="195" t="s">
        <v>144</v>
      </c>
      <c r="AU199" s="195" t="s">
        <v>91</v>
      </c>
      <c r="AY199" s="15" t="s">
        <v>141</v>
      </c>
      <c r="BE199" s="196">
        <f t="shared" si="8"/>
        <v>0</v>
      </c>
      <c r="BF199" s="196">
        <f t="shared" si="9"/>
        <v>0</v>
      </c>
      <c r="BG199" s="196">
        <f t="shared" si="10"/>
        <v>0</v>
      </c>
      <c r="BH199" s="196">
        <f t="shared" si="11"/>
        <v>0</v>
      </c>
      <c r="BI199" s="196">
        <f t="shared" si="12"/>
        <v>0</v>
      </c>
      <c r="BJ199" s="15" t="s">
        <v>89</v>
      </c>
      <c r="BK199" s="196">
        <f t="shared" si="13"/>
        <v>0</v>
      </c>
      <c r="BL199" s="15" t="s">
        <v>322</v>
      </c>
      <c r="BM199" s="195" t="s">
        <v>335</v>
      </c>
    </row>
    <row r="200" spans="1:65" s="2" customFormat="1" ht="24.2" customHeight="1">
      <c r="A200" s="32"/>
      <c r="B200" s="33"/>
      <c r="C200" s="209" t="s">
        <v>336</v>
      </c>
      <c r="D200" s="209" t="s">
        <v>170</v>
      </c>
      <c r="E200" s="210" t="s">
        <v>337</v>
      </c>
      <c r="F200" s="211" t="s">
        <v>338</v>
      </c>
      <c r="G200" s="212" t="s">
        <v>159</v>
      </c>
      <c r="H200" s="213">
        <v>3</v>
      </c>
      <c r="I200" s="214"/>
      <c r="J200" s="215"/>
      <c r="K200" s="216">
        <f t="shared" si="1"/>
        <v>0</v>
      </c>
      <c r="L200" s="211" t="s">
        <v>148</v>
      </c>
      <c r="M200" s="217"/>
      <c r="N200" s="218" t="s">
        <v>1</v>
      </c>
      <c r="O200" s="191" t="s">
        <v>44</v>
      </c>
      <c r="P200" s="192">
        <f t="shared" si="2"/>
        <v>0</v>
      </c>
      <c r="Q200" s="192">
        <f t="shared" si="3"/>
        <v>0</v>
      </c>
      <c r="R200" s="192">
        <f t="shared" si="4"/>
        <v>0</v>
      </c>
      <c r="S200" s="69"/>
      <c r="T200" s="193">
        <f t="shared" si="5"/>
        <v>0</v>
      </c>
      <c r="U200" s="193">
        <v>1.2999999999999999E-4</v>
      </c>
      <c r="V200" s="193">
        <f t="shared" si="6"/>
        <v>3.8999999999999994E-4</v>
      </c>
      <c r="W200" s="193">
        <v>0</v>
      </c>
      <c r="X200" s="194">
        <f t="shared" si="7"/>
        <v>0</v>
      </c>
      <c r="Y200" s="32"/>
      <c r="Z200" s="32"/>
      <c r="AA200" s="32"/>
      <c r="AB200" s="32"/>
      <c r="AC200" s="32"/>
      <c r="AD200" s="32"/>
      <c r="AE200" s="32"/>
      <c r="AR200" s="195" t="s">
        <v>313</v>
      </c>
      <c r="AT200" s="195" t="s">
        <v>170</v>
      </c>
      <c r="AU200" s="195" t="s">
        <v>91</v>
      </c>
      <c r="AY200" s="15" t="s">
        <v>141</v>
      </c>
      <c r="BE200" s="196">
        <f t="shared" si="8"/>
        <v>0</v>
      </c>
      <c r="BF200" s="196">
        <f t="shared" si="9"/>
        <v>0</v>
      </c>
      <c r="BG200" s="196">
        <f t="shared" si="10"/>
        <v>0</v>
      </c>
      <c r="BH200" s="196">
        <f t="shared" si="11"/>
        <v>0</v>
      </c>
      <c r="BI200" s="196">
        <f t="shared" si="12"/>
        <v>0</v>
      </c>
      <c r="BJ200" s="15" t="s">
        <v>89</v>
      </c>
      <c r="BK200" s="196">
        <f t="shared" si="13"/>
        <v>0</v>
      </c>
      <c r="BL200" s="15" t="s">
        <v>313</v>
      </c>
      <c r="BM200" s="195" t="s">
        <v>339</v>
      </c>
    </row>
    <row r="201" spans="1:65" s="2" customFormat="1" ht="24.2" customHeight="1">
      <c r="A201" s="32"/>
      <c r="B201" s="33"/>
      <c r="C201" s="183" t="s">
        <v>340</v>
      </c>
      <c r="D201" s="183" t="s">
        <v>144</v>
      </c>
      <c r="E201" s="184" t="s">
        <v>341</v>
      </c>
      <c r="F201" s="185" t="s">
        <v>342</v>
      </c>
      <c r="G201" s="186" t="s">
        <v>159</v>
      </c>
      <c r="H201" s="187">
        <v>1</v>
      </c>
      <c r="I201" s="188"/>
      <c r="J201" s="188"/>
      <c r="K201" s="189">
        <f t="shared" si="1"/>
        <v>0</v>
      </c>
      <c r="L201" s="185" t="s">
        <v>148</v>
      </c>
      <c r="M201" s="37"/>
      <c r="N201" s="190" t="s">
        <v>1</v>
      </c>
      <c r="O201" s="191" t="s">
        <v>44</v>
      </c>
      <c r="P201" s="192">
        <f t="shared" si="2"/>
        <v>0</v>
      </c>
      <c r="Q201" s="192">
        <f t="shared" si="3"/>
        <v>0</v>
      </c>
      <c r="R201" s="192">
        <f t="shared" si="4"/>
        <v>0</v>
      </c>
      <c r="S201" s="69"/>
      <c r="T201" s="193">
        <f t="shared" si="5"/>
        <v>0</v>
      </c>
      <c r="U201" s="193">
        <v>0</v>
      </c>
      <c r="V201" s="193">
        <f t="shared" si="6"/>
        <v>0</v>
      </c>
      <c r="W201" s="193">
        <v>0</v>
      </c>
      <c r="X201" s="194">
        <f t="shared" si="7"/>
        <v>0</v>
      </c>
      <c r="Y201" s="32"/>
      <c r="Z201" s="32"/>
      <c r="AA201" s="32"/>
      <c r="AB201" s="32"/>
      <c r="AC201" s="32"/>
      <c r="AD201" s="32"/>
      <c r="AE201" s="32"/>
      <c r="AR201" s="195" t="s">
        <v>322</v>
      </c>
      <c r="AT201" s="195" t="s">
        <v>144</v>
      </c>
      <c r="AU201" s="195" t="s">
        <v>91</v>
      </c>
      <c r="AY201" s="15" t="s">
        <v>141</v>
      </c>
      <c r="BE201" s="196">
        <f t="shared" si="8"/>
        <v>0</v>
      </c>
      <c r="BF201" s="196">
        <f t="shared" si="9"/>
        <v>0</v>
      </c>
      <c r="BG201" s="196">
        <f t="shared" si="10"/>
        <v>0</v>
      </c>
      <c r="BH201" s="196">
        <f t="shared" si="11"/>
        <v>0</v>
      </c>
      <c r="BI201" s="196">
        <f t="shared" si="12"/>
        <v>0</v>
      </c>
      <c r="BJ201" s="15" t="s">
        <v>89</v>
      </c>
      <c r="BK201" s="196">
        <f t="shared" si="13"/>
        <v>0</v>
      </c>
      <c r="BL201" s="15" t="s">
        <v>322</v>
      </c>
      <c r="BM201" s="195" t="s">
        <v>343</v>
      </c>
    </row>
    <row r="202" spans="1:65" s="2" customFormat="1" ht="19.5">
      <c r="A202" s="32"/>
      <c r="B202" s="33"/>
      <c r="C202" s="34"/>
      <c r="D202" s="199" t="s">
        <v>210</v>
      </c>
      <c r="E202" s="34"/>
      <c r="F202" s="219" t="s">
        <v>344</v>
      </c>
      <c r="G202" s="34"/>
      <c r="H202" s="34"/>
      <c r="I202" s="220"/>
      <c r="J202" s="220"/>
      <c r="K202" s="34"/>
      <c r="L202" s="34"/>
      <c r="M202" s="37"/>
      <c r="N202" s="221"/>
      <c r="O202" s="222"/>
      <c r="P202" s="69"/>
      <c r="Q202" s="69"/>
      <c r="R202" s="69"/>
      <c r="S202" s="69"/>
      <c r="T202" s="69"/>
      <c r="U202" s="69"/>
      <c r="V202" s="69"/>
      <c r="W202" s="69"/>
      <c r="X202" s="70"/>
      <c r="Y202" s="32"/>
      <c r="Z202" s="32"/>
      <c r="AA202" s="32"/>
      <c r="AB202" s="32"/>
      <c r="AC202" s="32"/>
      <c r="AD202" s="32"/>
      <c r="AE202" s="32"/>
      <c r="AT202" s="15" t="s">
        <v>210</v>
      </c>
      <c r="AU202" s="15" t="s">
        <v>91</v>
      </c>
    </row>
    <row r="203" spans="1:65" s="2" customFormat="1" ht="24.2" customHeight="1">
      <c r="A203" s="32"/>
      <c r="B203" s="33"/>
      <c r="C203" s="183" t="s">
        <v>345</v>
      </c>
      <c r="D203" s="183" t="s">
        <v>144</v>
      </c>
      <c r="E203" s="184" t="s">
        <v>346</v>
      </c>
      <c r="F203" s="185" t="s">
        <v>347</v>
      </c>
      <c r="G203" s="186" t="s">
        <v>159</v>
      </c>
      <c r="H203" s="187">
        <v>1</v>
      </c>
      <c r="I203" s="188"/>
      <c r="J203" s="188"/>
      <c r="K203" s="189">
        <f t="shared" ref="K203:K211" si="14">ROUND(P203*H203,2)</f>
        <v>0</v>
      </c>
      <c r="L203" s="185" t="s">
        <v>148</v>
      </c>
      <c r="M203" s="37"/>
      <c r="N203" s="190" t="s">
        <v>1</v>
      </c>
      <c r="O203" s="191" t="s">
        <v>44</v>
      </c>
      <c r="P203" s="192">
        <f t="shared" ref="P203:P211" si="15">I203+J203</f>
        <v>0</v>
      </c>
      <c r="Q203" s="192">
        <f t="shared" ref="Q203:Q211" si="16">ROUND(I203*H203,2)</f>
        <v>0</v>
      </c>
      <c r="R203" s="192">
        <f t="shared" ref="R203:R211" si="17">ROUND(J203*H203,2)</f>
        <v>0</v>
      </c>
      <c r="S203" s="69"/>
      <c r="T203" s="193">
        <f t="shared" ref="T203:T211" si="18">S203*H203</f>
        <v>0</v>
      </c>
      <c r="U203" s="193">
        <v>0</v>
      </c>
      <c r="V203" s="193">
        <f t="shared" ref="V203:V211" si="19">U203*H203</f>
        <v>0</v>
      </c>
      <c r="W203" s="193">
        <v>0</v>
      </c>
      <c r="X203" s="194">
        <f t="shared" ref="X203:X211" si="20">W203*H203</f>
        <v>0</v>
      </c>
      <c r="Y203" s="32"/>
      <c r="Z203" s="32"/>
      <c r="AA203" s="32"/>
      <c r="AB203" s="32"/>
      <c r="AC203" s="32"/>
      <c r="AD203" s="32"/>
      <c r="AE203" s="32"/>
      <c r="AR203" s="195" t="s">
        <v>322</v>
      </c>
      <c r="AT203" s="195" t="s">
        <v>144</v>
      </c>
      <c r="AU203" s="195" t="s">
        <v>91</v>
      </c>
      <c r="AY203" s="15" t="s">
        <v>141</v>
      </c>
      <c r="BE203" s="196">
        <f t="shared" ref="BE203:BE211" si="21">IF(O203="základní",K203,0)</f>
        <v>0</v>
      </c>
      <c r="BF203" s="196">
        <f t="shared" ref="BF203:BF211" si="22">IF(O203="snížená",K203,0)</f>
        <v>0</v>
      </c>
      <c r="BG203" s="196">
        <f t="shared" ref="BG203:BG211" si="23">IF(O203="zákl. přenesená",K203,0)</f>
        <v>0</v>
      </c>
      <c r="BH203" s="196">
        <f t="shared" ref="BH203:BH211" si="24">IF(O203="sníž. přenesená",K203,0)</f>
        <v>0</v>
      </c>
      <c r="BI203" s="196">
        <f t="shared" ref="BI203:BI211" si="25">IF(O203="nulová",K203,0)</f>
        <v>0</v>
      </c>
      <c r="BJ203" s="15" t="s">
        <v>89</v>
      </c>
      <c r="BK203" s="196">
        <f t="shared" ref="BK203:BK211" si="26">ROUND(P203*H203,2)</f>
        <v>0</v>
      </c>
      <c r="BL203" s="15" t="s">
        <v>322</v>
      </c>
      <c r="BM203" s="195" t="s">
        <v>348</v>
      </c>
    </row>
    <row r="204" spans="1:65" s="2" customFormat="1" ht="24.2" customHeight="1">
      <c r="A204" s="32"/>
      <c r="B204" s="33"/>
      <c r="C204" s="183" t="s">
        <v>349</v>
      </c>
      <c r="D204" s="183" t="s">
        <v>144</v>
      </c>
      <c r="E204" s="184" t="s">
        <v>350</v>
      </c>
      <c r="F204" s="185" t="s">
        <v>351</v>
      </c>
      <c r="G204" s="186" t="s">
        <v>159</v>
      </c>
      <c r="H204" s="187">
        <v>2</v>
      </c>
      <c r="I204" s="188"/>
      <c r="J204" s="188"/>
      <c r="K204" s="189">
        <f t="shared" si="14"/>
        <v>0</v>
      </c>
      <c r="L204" s="185" t="s">
        <v>148</v>
      </c>
      <c r="M204" s="37"/>
      <c r="N204" s="190" t="s">
        <v>1</v>
      </c>
      <c r="O204" s="191" t="s">
        <v>44</v>
      </c>
      <c r="P204" s="192">
        <f t="shared" si="15"/>
        <v>0</v>
      </c>
      <c r="Q204" s="192">
        <f t="shared" si="16"/>
        <v>0</v>
      </c>
      <c r="R204" s="192">
        <f t="shared" si="17"/>
        <v>0</v>
      </c>
      <c r="S204" s="69"/>
      <c r="T204" s="193">
        <f t="shared" si="18"/>
        <v>0</v>
      </c>
      <c r="U204" s="193">
        <v>0</v>
      </c>
      <c r="V204" s="193">
        <f t="shared" si="19"/>
        <v>0</v>
      </c>
      <c r="W204" s="193">
        <v>0</v>
      </c>
      <c r="X204" s="194">
        <f t="shared" si="20"/>
        <v>0</v>
      </c>
      <c r="Y204" s="32"/>
      <c r="Z204" s="32"/>
      <c r="AA204" s="32"/>
      <c r="AB204" s="32"/>
      <c r="AC204" s="32"/>
      <c r="AD204" s="32"/>
      <c r="AE204" s="32"/>
      <c r="AR204" s="195" t="s">
        <v>322</v>
      </c>
      <c r="AT204" s="195" t="s">
        <v>144</v>
      </c>
      <c r="AU204" s="195" t="s">
        <v>91</v>
      </c>
      <c r="AY204" s="15" t="s">
        <v>141</v>
      </c>
      <c r="BE204" s="196">
        <f t="shared" si="21"/>
        <v>0</v>
      </c>
      <c r="BF204" s="196">
        <f t="shared" si="22"/>
        <v>0</v>
      </c>
      <c r="BG204" s="196">
        <f t="shared" si="23"/>
        <v>0</v>
      </c>
      <c r="BH204" s="196">
        <f t="shared" si="24"/>
        <v>0</v>
      </c>
      <c r="BI204" s="196">
        <f t="shared" si="25"/>
        <v>0</v>
      </c>
      <c r="BJ204" s="15" t="s">
        <v>89</v>
      </c>
      <c r="BK204" s="196">
        <f t="shared" si="26"/>
        <v>0</v>
      </c>
      <c r="BL204" s="15" t="s">
        <v>322</v>
      </c>
      <c r="BM204" s="195" t="s">
        <v>352</v>
      </c>
    </row>
    <row r="205" spans="1:65" s="2" customFormat="1" ht="37.9" customHeight="1">
      <c r="A205" s="32"/>
      <c r="B205" s="33"/>
      <c r="C205" s="209" t="s">
        <v>353</v>
      </c>
      <c r="D205" s="209" t="s">
        <v>170</v>
      </c>
      <c r="E205" s="210" t="s">
        <v>354</v>
      </c>
      <c r="F205" s="211" t="s">
        <v>355</v>
      </c>
      <c r="G205" s="212" t="s">
        <v>159</v>
      </c>
      <c r="H205" s="213">
        <v>2</v>
      </c>
      <c r="I205" s="214"/>
      <c r="J205" s="215"/>
      <c r="K205" s="216">
        <f t="shared" si="14"/>
        <v>0</v>
      </c>
      <c r="L205" s="211" t="s">
        <v>1</v>
      </c>
      <c r="M205" s="217"/>
      <c r="N205" s="218" t="s">
        <v>1</v>
      </c>
      <c r="O205" s="191" t="s">
        <v>44</v>
      </c>
      <c r="P205" s="192">
        <f t="shared" si="15"/>
        <v>0</v>
      </c>
      <c r="Q205" s="192">
        <f t="shared" si="16"/>
        <v>0</v>
      </c>
      <c r="R205" s="192">
        <f t="shared" si="17"/>
        <v>0</v>
      </c>
      <c r="S205" s="69"/>
      <c r="T205" s="193">
        <f t="shared" si="18"/>
        <v>0</v>
      </c>
      <c r="U205" s="193">
        <v>0</v>
      </c>
      <c r="V205" s="193">
        <f t="shared" si="19"/>
        <v>0</v>
      </c>
      <c r="W205" s="193">
        <v>0</v>
      </c>
      <c r="X205" s="194">
        <f t="shared" si="20"/>
        <v>0</v>
      </c>
      <c r="Y205" s="32"/>
      <c r="Z205" s="32"/>
      <c r="AA205" s="32"/>
      <c r="AB205" s="32"/>
      <c r="AC205" s="32"/>
      <c r="AD205" s="32"/>
      <c r="AE205" s="32"/>
      <c r="AR205" s="195" t="s">
        <v>313</v>
      </c>
      <c r="AT205" s="195" t="s">
        <v>170</v>
      </c>
      <c r="AU205" s="195" t="s">
        <v>91</v>
      </c>
      <c r="AY205" s="15" t="s">
        <v>141</v>
      </c>
      <c r="BE205" s="196">
        <f t="shared" si="21"/>
        <v>0</v>
      </c>
      <c r="BF205" s="196">
        <f t="shared" si="22"/>
        <v>0</v>
      </c>
      <c r="BG205" s="196">
        <f t="shared" si="23"/>
        <v>0</v>
      </c>
      <c r="BH205" s="196">
        <f t="shared" si="24"/>
        <v>0</v>
      </c>
      <c r="BI205" s="196">
        <f t="shared" si="25"/>
        <v>0</v>
      </c>
      <c r="BJ205" s="15" t="s">
        <v>89</v>
      </c>
      <c r="BK205" s="196">
        <f t="shared" si="26"/>
        <v>0</v>
      </c>
      <c r="BL205" s="15" t="s">
        <v>313</v>
      </c>
      <c r="BM205" s="195" t="s">
        <v>356</v>
      </c>
    </row>
    <row r="206" spans="1:65" s="2" customFormat="1" ht="24.2" customHeight="1">
      <c r="A206" s="32"/>
      <c r="B206" s="33"/>
      <c r="C206" s="183" t="s">
        <v>357</v>
      </c>
      <c r="D206" s="183" t="s">
        <v>144</v>
      </c>
      <c r="E206" s="184" t="s">
        <v>358</v>
      </c>
      <c r="F206" s="185" t="s">
        <v>359</v>
      </c>
      <c r="G206" s="186" t="s">
        <v>159</v>
      </c>
      <c r="H206" s="187">
        <v>1</v>
      </c>
      <c r="I206" s="188"/>
      <c r="J206" s="188"/>
      <c r="K206" s="189">
        <f t="shared" si="14"/>
        <v>0</v>
      </c>
      <c r="L206" s="185" t="s">
        <v>148</v>
      </c>
      <c r="M206" s="37"/>
      <c r="N206" s="190" t="s">
        <v>1</v>
      </c>
      <c r="O206" s="191" t="s">
        <v>44</v>
      </c>
      <c r="P206" s="192">
        <f t="shared" si="15"/>
        <v>0</v>
      </c>
      <c r="Q206" s="192">
        <f t="shared" si="16"/>
        <v>0</v>
      </c>
      <c r="R206" s="192">
        <f t="shared" si="17"/>
        <v>0</v>
      </c>
      <c r="S206" s="69"/>
      <c r="T206" s="193">
        <f t="shared" si="18"/>
        <v>0</v>
      </c>
      <c r="U206" s="193">
        <v>0</v>
      </c>
      <c r="V206" s="193">
        <f t="shared" si="19"/>
        <v>0</v>
      </c>
      <c r="W206" s="193">
        <v>0</v>
      </c>
      <c r="X206" s="194">
        <f t="shared" si="20"/>
        <v>0</v>
      </c>
      <c r="Y206" s="32"/>
      <c r="Z206" s="32"/>
      <c r="AA206" s="32"/>
      <c r="AB206" s="32"/>
      <c r="AC206" s="32"/>
      <c r="AD206" s="32"/>
      <c r="AE206" s="32"/>
      <c r="AR206" s="195" t="s">
        <v>322</v>
      </c>
      <c r="AT206" s="195" t="s">
        <v>144</v>
      </c>
      <c r="AU206" s="195" t="s">
        <v>91</v>
      </c>
      <c r="AY206" s="15" t="s">
        <v>141</v>
      </c>
      <c r="BE206" s="196">
        <f t="shared" si="21"/>
        <v>0</v>
      </c>
      <c r="BF206" s="196">
        <f t="shared" si="22"/>
        <v>0</v>
      </c>
      <c r="BG206" s="196">
        <f t="shared" si="23"/>
        <v>0</v>
      </c>
      <c r="BH206" s="196">
        <f t="shared" si="24"/>
        <v>0</v>
      </c>
      <c r="BI206" s="196">
        <f t="shared" si="25"/>
        <v>0</v>
      </c>
      <c r="BJ206" s="15" t="s">
        <v>89</v>
      </c>
      <c r="BK206" s="196">
        <f t="shared" si="26"/>
        <v>0</v>
      </c>
      <c r="BL206" s="15" t="s">
        <v>322</v>
      </c>
      <c r="BM206" s="195" t="s">
        <v>360</v>
      </c>
    </row>
    <row r="207" spans="1:65" s="2" customFormat="1" ht="37.9" customHeight="1">
      <c r="A207" s="32"/>
      <c r="B207" s="33"/>
      <c r="C207" s="209" t="s">
        <v>361</v>
      </c>
      <c r="D207" s="209" t="s">
        <v>170</v>
      </c>
      <c r="E207" s="210" t="s">
        <v>362</v>
      </c>
      <c r="F207" s="211" t="s">
        <v>363</v>
      </c>
      <c r="G207" s="212" t="s">
        <v>159</v>
      </c>
      <c r="H207" s="213">
        <v>1</v>
      </c>
      <c r="I207" s="214"/>
      <c r="J207" s="215"/>
      <c r="K207" s="216">
        <f t="shared" si="14"/>
        <v>0</v>
      </c>
      <c r="L207" s="211" t="s">
        <v>1</v>
      </c>
      <c r="M207" s="217"/>
      <c r="N207" s="218" t="s">
        <v>1</v>
      </c>
      <c r="O207" s="191" t="s">
        <v>44</v>
      </c>
      <c r="P207" s="192">
        <f t="shared" si="15"/>
        <v>0</v>
      </c>
      <c r="Q207" s="192">
        <f t="shared" si="16"/>
        <v>0</v>
      </c>
      <c r="R207" s="192">
        <f t="shared" si="17"/>
        <v>0</v>
      </c>
      <c r="S207" s="69"/>
      <c r="T207" s="193">
        <f t="shared" si="18"/>
        <v>0</v>
      </c>
      <c r="U207" s="193">
        <v>0</v>
      </c>
      <c r="V207" s="193">
        <f t="shared" si="19"/>
        <v>0</v>
      </c>
      <c r="W207" s="193">
        <v>0</v>
      </c>
      <c r="X207" s="194">
        <f t="shared" si="20"/>
        <v>0</v>
      </c>
      <c r="Y207" s="32"/>
      <c r="Z207" s="32"/>
      <c r="AA207" s="32"/>
      <c r="AB207" s="32"/>
      <c r="AC207" s="32"/>
      <c r="AD207" s="32"/>
      <c r="AE207" s="32"/>
      <c r="AR207" s="195" t="s">
        <v>313</v>
      </c>
      <c r="AT207" s="195" t="s">
        <v>170</v>
      </c>
      <c r="AU207" s="195" t="s">
        <v>91</v>
      </c>
      <c r="AY207" s="15" t="s">
        <v>141</v>
      </c>
      <c r="BE207" s="196">
        <f t="shared" si="21"/>
        <v>0</v>
      </c>
      <c r="BF207" s="196">
        <f t="shared" si="22"/>
        <v>0</v>
      </c>
      <c r="BG207" s="196">
        <f t="shared" si="23"/>
        <v>0</v>
      </c>
      <c r="BH207" s="196">
        <f t="shared" si="24"/>
        <v>0</v>
      </c>
      <c r="BI207" s="196">
        <f t="shared" si="25"/>
        <v>0</v>
      </c>
      <c r="BJ207" s="15" t="s">
        <v>89</v>
      </c>
      <c r="BK207" s="196">
        <f t="shared" si="26"/>
        <v>0</v>
      </c>
      <c r="BL207" s="15" t="s">
        <v>313</v>
      </c>
      <c r="BM207" s="195" t="s">
        <v>364</v>
      </c>
    </row>
    <row r="208" spans="1:65" s="2" customFormat="1" ht="14.45" customHeight="1">
      <c r="A208" s="32"/>
      <c r="B208" s="33"/>
      <c r="C208" s="209" t="s">
        <v>365</v>
      </c>
      <c r="D208" s="209" t="s">
        <v>170</v>
      </c>
      <c r="E208" s="210" t="s">
        <v>366</v>
      </c>
      <c r="F208" s="211" t="s">
        <v>367</v>
      </c>
      <c r="G208" s="212" t="s">
        <v>159</v>
      </c>
      <c r="H208" s="213">
        <v>3</v>
      </c>
      <c r="I208" s="214"/>
      <c r="J208" s="215"/>
      <c r="K208" s="216">
        <f t="shared" si="14"/>
        <v>0</v>
      </c>
      <c r="L208" s="211" t="s">
        <v>1</v>
      </c>
      <c r="M208" s="217"/>
      <c r="N208" s="218" t="s">
        <v>1</v>
      </c>
      <c r="O208" s="191" t="s">
        <v>44</v>
      </c>
      <c r="P208" s="192">
        <f t="shared" si="15"/>
        <v>0</v>
      </c>
      <c r="Q208" s="192">
        <f t="shared" si="16"/>
        <v>0</v>
      </c>
      <c r="R208" s="192">
        <f t="shared" si="17"/>
        <v>0</v>
      </c>
      <c r="S208" s="69"/>
      <c r="T208" s="193">
        <f t="shared" si="18"/>
        <v>0</v>
      </c>
      <c r="U208" s="193">
        <v>0</v>
      </c>
      <c r="V208" s="193">
        <f t="shared" si="19"/>
        <v>0</v>
      </c>
      <c r="W208" s="193">
        <v>0</v>
      </c>
      <c r="X208" s="194">
        <f t="shared" si="20"/>
        <v>0</v>
      </c>
      <c r="Y208" s="32"/>
      <c r="Z208" s="32"/>
      <c r="AA208" s="32"/>
      <c r="AB208" s="32"/>
      <c r="AC208" s="32"/>
      <c r="AD208" s="32"/>
      <c r="AE208" s="32"/>
      <c r="AR208" s="195" t="s">
        <v>368</v>
      </c>
      <c r="AT208" s="195" t="s">
        <v>170</v>
      </c>
      <c r="AU208" s="195" t="s">
        <v>91</v>
      </c>
      <c r="AY208" s="15" t="s">
        <v>141</v>
      </c>
      <c r="BE208" s="196">
        <f t="shared" si="21"/>
        <v>0</v>
      </c>
      <c r="BF208" s="196">
        <f t="shared" si="22"/>
        <v>0</v>
      </c>
      <c r="BG208" s="196">
        <f t="shared" si="23"/>
        <v>0</v>
      </c>
      <c r="BH208" s="196">
        <f t="shared" si="24"/>
        <v>0</v>
      </c>
      <c r="BI208" s="196">
        <f t="shared" si="25"/>
        <v>0</v>
      </c>
      <c r="BJ208" s="15" t="s">
        <v>89</v>
      </c>
      <c r="BK208" s="196">
        <f t="shared" si="26"/>
        <v>0</v>
      </c>
      <c r="BL208" s="15" t="s">
        <v>322</v>
      </c>
      <c r="BM208" s="195" t="s">
        <v>369</v>
      </c>
    </row>
    <row r="209" spans="1:65" s="2" customFormat="1" ht="24.2" customHeight="1">
      <c r="A209" s="32"/>
      <c r="B209" s="33"/>
      <c r="C209" s="183" t="s">
        <v>370</v>
      </c>
      <c r="D209" s="183" t="s">
        <v>144</v>
      </c>
      <c r="E209" s="184" t="s">
        <v>371</v>
      </c>
      <c r="F209" s="185" t="s">
        <v>372</v>
      </c>
      <c r="G209" s="186" t="s">
        <v>159</v>
      </c>
      <c r="H209" s="187">
        <v>3</v>
      </c>
      <c r="I209" s="188"/>
      <c r="J209" s="188"/>
      <c r="K209" s="189">
        <f t="shared" si="14"/>
        <v>0</v>
      </c>
      <c r="L209" s="185" t="s">
        <v>148</v>
      </c>
      <c r="M209" s="37"/>
      <c r="N209" s="190" t="s">
        <v>1</v>
      </c>
      <c r="O209" s="191" t="s">
        <v>44</v>
      </c>
      <c r="P209" s="192">
        <f t="shared" si="15"/>
        <v>0</v>
      </c>
      <c r="Q209" s="192">
        <f t="shared" si="16"/>
        <v>0</v>
      </c>
      <c r="R209" s="192">
        <f t="shared" si="17"/>
        <v>0</v>
      </c>
      <c r="S209" s="69"/>
      <c r="T209" s="193">
        <f t="shared" si="18"/>
        <v>0</v>
      </c>
      <c r="U209" s="193">
        <v>0</v>
      </c>
      <c r="V209" s="193">
        <f t="shared" si="19"/>
        <v>0</v>
      </c>
      <c r="W209" s="193">
        <v>0</v>
      </c>
      <c r="X209" s="194">
        <f t="shared" si="20"/>
        <v>0</v>
      </c>
      <c r="Y209" s="32"/>
      <c r="Z209" s="32"/>
      <c r="AA209" s="32"/>
      <c r="AB209" s="32"/>
      <c r="AC209" s="32"/>
      <c r="AD209" s="32"/>
      <c r="AE209" s="32"/>
      <c r="AR209" s="195" t="s">
        <v>322</v>
      </c>
      <c r="AT209" s="195" t="s">
        <v>144</v>
      </c>
      <c r="AU209" s="195" t="s">
        <v>91</v>
      </c>
      <c r="AY209" s="15" t="s">
        <v>141</v>
      </c>
      <c r="BE209" s="196">
        <f t="shared" si="21"/>
        <v>0</v>
      </c>
      <c r="BF209" s="196">
        <f t="shared" si="22"/>
        <v>0</v>
      </c>
      <c r="BG209" s="196">
        <f t="shared" si="23"/>
        <v>0</v>
      </c>
      <c r="BH209" s="196">
        <f t="shared" si="24"/>
        <v>0</v>
      </c>
      <c r="BI209" s="196">
        <f t="shared" si="25"/>
        <v>0</v>
      </c>
      <c r="BJ209" s="15" t="s">
        <v>89</v>
      </c>
      <c r="BK209" s="196">
        <f t="shared" si="26"/>
        <v>0</v>
      </c>
      <c r="BL209" s="15" t="s">
        <v>322</v>
      </c>
      <c r="BM209" s="195" t="s">
        <v>373</v>
      </c>
    </row>
    <row r="210" spans="1:65" s="2" customFormat="1" ht="14.45" customHeight="1">
      <c r="A210" s="32"/>
      <c r="B210" s="33"/>
      <c r="C210" s="209" t="s">
        <v>374</v>
      </c>
      <c r="D210" s="209" t="s">
        <v>170</v>
      </c>
      <c r="E210" s="210" t="s">
        <v>375</v>
      </c>
      <c r="F210" s="211" t="s">
        <v>376</v>
      </c>
      <c r="G210" s="212" t="s">
        <v>377</v>
      </c>
      <c r="H210" s="213">
        <v>3</v>
      </c>
      <c r="I210" s="214"/>
      <c r="J210" s="215"/>
      <c r="K210" s="216">
        <f t="shared" si="14"/>
        <v>0</v>
      </c>
      <c r="L210" s="211" t="s">
        <v>1</v>
      </c>
      <c r="M210" s="217"/>
      <c r="N210" s="218" t="s">
        <v>1</v>
      </c>
      <c r="O210" s="191" t="s">
        <v>44</v>
      </c>
      <c r="P210" s="192">
        <f t="shared" si="15"/>
        <v>0</v>
      </c>
      <c r="Q210" s="192">
        <f t="shared" si="16"/>
        <v>0</v>
      </c>
      <c r="R210" s="192">
        <f t="shared" si="17"/>
        <v>0</v>
      </c>
      <c r="S210" s="69"/>
      <c r="T210" s="193">
        <f t="shared" si="18"/>
        <v>0</v>
      </c>
      <c r="U210" s="193">
        <v>0</v>
      </c>
      <c r="V210" s="193">
        <f t="shared" si="19"/>
        <v>0</v>
      </c>
      <c r="W210" s="193">
        <v>0</v>
      </c>
      <c r="X210" s="194">
        <f t="shared" si="20"/>
        <v>0</v>
      </c>
      <c r="Y210" s="32"/>
      <c r="Z210" s="32"/>
      <c r="AA210" s="32"/>
      <c r="AB210" s="32"/>
      <c r="AC210" s="32"/>
      <c r="AD210" s="32"/>
      <c r="AE210" s="32"/>
      <c r="AR210" s="195" t="s">
        <v>313</v>
      </c>
      <c r="AT210" s="195" t="s">
        <v>170</v>
      </c>
      <c r="AU210" s="195" t="s">
        <v>91</v>
      </c>
      <c r="AY210" s="15" t="s">
        <v>141</v>
      </c>
      <c r="BE210" s="196">
        <f t="shared" si="21"/>
        <v>0</v>
      </c>
      <c r="BF210" s="196">
        <f t="shared" si="22"/>
        <v>0</v>
      </c>
      <c r="BG210" s="196">
        <f t="shared" si="23"/>
        <v>0</v>
      </c>
      <c r="BH210" s="196">
        <f t="shared" si="24"/>
        <v>0</v>
      </c>
      <c r="BI210" s="196">
        <f t="shared" si="25"/>
        <v>0</v>
      </c>
      <c r="BJ210" s="15" t="s">
        <v>89</v>
      </c>
      <c r="BK210" s="196">
        <f t="shared" si="26"/>
        <v>0</v>
      </c>
      <c r="BL210" s="15" t="s">
        <v>313</v>
      </c>
      <c r="BM210" s="195" t="s">
        <v>378</v>
      </c>
    </row>
    <row r="211" spans="1:65" s="2" customFormat="1" ht="24.2" customHeight="1">
      <c r="A211" s="32"/>
      <c r="B211" s="33"/>
      <c r="C211" s="183" t="s">
        <v>379</v>
      </c>
      <c r="D211" s="183" t="s">
        <v>144</v>
      </c>
      <c r="E211" s="184" t="s">
        <v>380</v>
      </c>
      <c r="F211" s="185" t="s">
        <v>381</v>
      </c>
      <c r="G211" s="186" t="s">
        <v>167</v>
      </c>
      <c r="H211" s="187">
        <v>14</v>
      </c>
      <c r="I211" s="188"/>
      <c r="J211" s="188"/>
      <c r="K211" s="189">
        <f t="shared" si="14"/>
        <v>0</v>
      </c>
      <c r="L211" s="185" t="s">
        <v>148</v>
      </c>
      <c r="M211" s="37"/>
      <c r="N211" s="190" t="s">
        <v>1</v>
      </c>
      <c r="O211" s="191" t="s">
        <v>44</v>
      </c>
      <c r="P211" s="192">
        <f t="shared" si="15"/>
        <v>0</v>
      </c>
      <c r="Q211" s="192">
        <f t="shared" si="16"/>
        <v>0</v>
      </c>
      <c r="R211" s="192">
        <f t="shared" si="17"/>
        <v>0</v>
      </c>
      <c r="S211" s="69"/>
      <c r="T211" s="193">
        <f t="shared" si="18"/>
        <v>0</v>
      </c>
      <c r="U211" s="193">
        <v>0</v>
      </c>
      <c r="V211" s="193">
        <f t="shared" si="19"/>
        <v>0</v>
      </c>
      <c r="W211" s="193">
        <v>0</v>
      </c>
      <c r="X211" s="194">
        <f t="shared" si="20"/>
        <v>0</v>
      </c>
      <c r="Y211" s="32"/>
      <c r="Z211" s="32"/>
      <c r="AA211" s="32"/>
      <c r="AB211" s="32"/>
      <c r="AC211" s="32"/>
      <c r="AD211" s="32"/>
      <c r="AE211" s="32"/>
      <c r="AR211" s="195" t="s">
        <v>322</v>
      </c>
      <c r="AT211" s="195" t="s">
        <v>144</v>
      </c>
      <c r="AU211" s="195" t="s">
        <v>91</v>
      </c>
      <c r="AY211" s="15" t="s">
        <v>141</v>
      </c>
      <c r="BE211" s="196">
        <f t="shared" si="21"/>
        <v>0</v>
      </c>
      <c r="BF211" s="196">
        <f t="shared" si="22"/>
        <v>0</v>
      </c>
      <c r="BG211" s="196">
        <f t="shared" si="23"/>
        <v>0</v>
      </c>
      <c r="BH211" s="196">
        <f t="shared" si="24"/>
        <v>0</v>
      </c>
      <c r="BI211" s="196">
        <f t="shared" si="25"/>
        <v>0</v>
      </c>
      <c r="BJ211" s="15" t="s">
        <v>89</v>
      </c>
      <c r="BK211" s="196">
        <f t="shared" si="26"/>
        <v>0</v>
      </c>
      <c r="BL211" s="15" t="s">
        <v>322</v>
      </c>
      <c r="BM211" s="195" t="s">
        <v>382</v>
      </c>
    </row>
    <row r="212" spans="1:65" s="13" customFormat="1" ht="11.25">
      <c r="B212" s="197"/>
      <c r="C212" s="198"/>
      <c r="D212" s="199" t="s">
        <v>151</v>
      </c>
      <c r="E212" s="200" t="s">
        <v>1</v>
      </c>
      <c r="F212" s="201" t="s">
        <v>383</v>
      </c>
      <c r="G212" s="198"/>
      <c r="H212" s="202">
        <v>14</v>
      </c>
      <c r="I212" s="203"/>
      <c r="J212" s="203"/>
      <c r="K212" s="198"/>
      <c r="L212" s="198"/>
      <c r="M212" s="204"/>
      <c r="N212" s="205"/>
      <c r="O212" s="206"/>
      <c r="P212" s="206"/>
      <c r="Q212" s="206"/>
      <c r="R212" s="206"/>
      <c r="S212" s="206"/>
      <c r="T212" s="206"/>
      <c r="U212" s="206"/>
      <c r="V212" s="206"/>
      <c r="W212" s="206"/>
      <c r="X212" s="207"/>
      <c r="AT212" s="208" t="s">
        <v>151</v>
      </c>
      <c r="AU212" s="208" t="s">
        <v>91</v>
      </c>
      <c r="AV212" s="13" t="s">
        <v>91</v>
      </c>
      <c r="AW212" s="13" t="s">
        <v>5</v>
      </c>
      <c r="AX212" s="13" t="s">
        <v>89</v>
      </c>
      <c r="AY212" s="208" t="s">
        <v>141</v>
      </c>
    </row>
    <row r="213" spans="1:65" s="2" customFormat="1" ht="24.2" customHeight="1">
      <c r="A213" s="32"/>
      <c r="B213" s="33"/>
      <c r="C213" s="209" t="s">
        <v>384</v>
      </c>
      <c r="D213" s="209" t="s">
        <v>170</v>
      </c>
      <c r="E213" s="210" t="s">
        <v>385</v>
      </c>
      <c r="F213" s="211" t="s">
        <v>386</v>
      </c>
      <c r="G213" s="212" t="s">
        <v>167</v>
      </c>
      <c r="H213" s="213">
        <v>16.100000000000001</v>
      </c>
      <c r="I213" s="214"/>
      <c r="J213" s="215"/>
      <c r="K213" s="216">
        <f>ROUND(P213*H213,2)</f>
        <v>0</v>
      </c>
      <c r="L213" s="211" t="s">
        <v>148</v>
      </c>
      <c r="M213" s="217"/>
      <c r="N213" s="218" t="s">
        <v>1</v>
      </c>
      <c r="O213" s="191" t="s">
        <v>44</v>
      </c>
      <c r="P213" s="192">
        <f>I213+J213</f>
        <v>0</v>
      </c>
      <c r="Q213" s="192">
        <f>ROUND(I213*H213,2)</f>
        <v>0</v>
      </c>
      <c r="R213" s="192">
        <f>ROUND(J213*H213,2)</f>
        <v>0</v>
      </c>
      <c r="S213" s="69"/>
      <c r="T213" s="193">
        <f>S213*H213</f>
        <v>0</v>
      </c>
      <c r="U213" s="193">
        <v>1.7000000000000001E-4</v>
      </c>
      <c r="V213" s="193">
        <f>U213*H213</f>
        <v>2.7370000000000003E-3</v>
      </c>
      <c r="W213" s="193">
        <v>0</v>
      </c>
      <c r="X213" s="194">
        <f>W213*H213</f>
        <v>0</v>
      </c>
      <c r="Y213" s="32"/>
      <c r="Z213" s="32"/>
      <c r="AA213" s="32"/>
      <c r="AB213" s="32"/>
      <c r="AC213" s="32"/>
      <c r="AD213" s="32"/>
      <c r="AE213" s="32"/>
      <c r="AR213" s="195" t="s">
        <v>313</v>
      </c>
      <c r="AT213" s="195" t="s">
        <v>170</v>
      </c>
      <c r="AU213" s="195" t="s">
        <v>91</v>
      </c>
      <c r="AY213" s="15" t="s">
        <v>141</v>
      </c>
      <c r="BE213" s="196">
        <f>IF(O213="základní",K213,0)</f>
        <v>0</v>
      </c>
      <c r="BF213" s="196">
        <f>IF(O213="snížená",K213,0)</f>
        <v>0</v>
      </c>
      <c r="BG213" s="196">
        <f>IF(O213="zákl. přenesená",K213,0)</f>
        <v>0</v>
      </c>
      <c r="BH213" s="196">
        <f>IF(O213="sníž. přenesená",K213,0)</f>
        <v>0</v>
      </c>
      <c r="BI213" s="196">
        <f>IF(O213="nulová",K213,0)</f>
        <v>0</v>
      </c>
      <c r="BJ213" s="15" t="s">
        <v>89</v>
      </c>
      <c r="BK213" s="196">
        <f>ROUND(P213*H213,2)</f>
        <v>0</v>
      </c>
      <c r="BL213" s="15" t="s">
        <v>313</v>
      </c>
      <c r="BM213" s="195" t="s">
        <v>387</v>
      </c>
    </row>
    <row r="214" spans="1:65" s="13" customFormat="1" ht="11.25">
      <c r="B214" s="197"/>
      <c r="C214" s="198"/>
      <c r="D214" s="199" t="s">
        <v>151</v>
      </c>
      <c r="E214" s="198"/>
      <c r="F214" s="201" t="s">
        <v>388</v>
      </c>
      <c r="G214" s="198"/>
      <c r="H214" s="202">
        <v>16.100000000000001</v>
      </c>
      <c r="I214" s="203"/>
      <c r="J214" s="203"/>
      <c r="K214" s="198"/>
      <c r="L214" s="198"/>
      <c r="M214" s="204"/>
      <c r="N214" s="205"/>
      <c r="O214" s="206"/>
      <c r="P214" s="206"/>
      <c r="Q214" s="206"/>
      <c r="R214" s="206"/>
      <c r="S214" s="206"/>
      <c r="T214" s="206"/>
      <c r="U214" s="206"/>
      <c r="V214" s="206"/>
      <c r="W214" s="206"/>
      <c r="X214" s="207"/>
      <c r="AT214" s="208" t="s">
        <v>151</v>
      </c>
      <c r="AU214" s="208" t="s">
        <v>91</v>
      </c>
      <c r="AV214" s="13" t="s">
        <v>91</v>
      </c>
      <c r="AW214" s="13" t="s">
        <v>4</v>
      </c>
      <c r="AX214" s="13" t="s">
        <v>89</v>
      </c>
      <c r="AY214" s="208" t="s">
        <v>141</v>
      </c>
    </row>
    <row r="215" spans="1:65" s="2" customFormat="1" ht="24.2" customHeight="1">
      <c r="A215" s="32"/>
      <c r="B215" s="33"/>
      <c r="C215" s="183" t="s">
        <v>389</v>
      </c>
      <c r="D215" s="183" t="s">
        <v>144</v>
      </c>
      <c r="E215" s="184" t="s">
        <v>390</v>
      </c>
      <c r="F215" s="185" t="s">
        <v>391</v>
      </c>
      <c r="G215" s="186" t="s">
        <v>167</v>
      </c>
      <c r="H215" s="187">
        <v>107</v>
      </c>
      <c r="I215" s="188"/>
      <c r="J215" s="188"/>
      <c r="K215" s="189">
        <f>ROUND(P215*H215,2)</f>
        <v>0</v>
      </c>
      <c r="L215" s="185" t="s">
        <v>148</v>
      </c>
      <c r="M215" s="37"/>
      <c r="N215" s="190" t="s">
        <v>1</v>
      </c>
      <c r="O215" s="191" t="s">
        <v>44</v>
      </c>
      <c r="P215" s="192">
        <f>I215+J215</f>
        <v>0</v>
      </c>
      <c r="Q215" s="192">
        <f>ROUND(I215*H215,2)</f>
        <v>0</v>
      </c>
      <c r="R215" s="192">
        <f>ROUND(J215*H215,2)</f>
        <v>0</v>
      </c>
      <c r="S215" s="69"/>
      <c r="T215" s="193">
        <f>S215*H215</f>
        <v>0</v>
      </c>
      <c r="U215" s="193">
        <v>0</v>
      </c>
      <c r="V215" s="193">
        <f>U215*H215</f>
        <v>0</v>
      </c>
      <c r="W215" s="193">
        <v>0</v>
      </c>
      <c r="X215" s="194">
        <f>W215*H215</f>
        <v>0</v>
      </c>
      <c r="Y215" s="32"/>
      <c r="Z215" s="32"/>
      <c r="AA215" s="32"/>
      <c r="AB215" s="32"/>
      <c r="AC215" s="32"/>
      <c r="AD215" s="32"/>
      <c r="AE215" s="32"/>
      <c r="AR215" s="195" t="s">
        <v>322</v>
      </c>
      <c r="AT215" s="195" t="s">
        <v>144</v>
      </c>
      <c r="AU215" s="195" t="s">
        <v>91</v>
      </c>
      <c r="AY215" s="15" t="s">
        <v>141</v>
      </c>
      <c r="BE215" s="196">
        <f>IF(O215="základní",K215,0)</f>
        <v>0</v>
      </c>
      <c r="BF215" s="196">
        <f>IF(O215="snížená",K215,0)</f>
        <v>0</v>
      </c>
      <c r="BG215" s="196">
        <f>IF(O215="zákl. přenesená",K215,0)</f>
        <v>0</v>
      </c>
      <c r="BH215" s="196">
        <f>IF(O215="sníž. přenesená",K215,0)</f>
        <v>0</v>
      </c>
      <c r="BI215" s="196">
        <f>IF(O215="nulová",K215,0)</f>
        <v>0</v>
      </c>
      <c r="BJ215" s="15" t="s">
        <v>89</v>
      </c>
      <c r="BK215" s="196">
        <f>ROUND(P215*H215,2)</f>
        <v>0</v>
      </c>
      <c r="BL215" s="15" t="s">
        <v>322</v>
      </c>
      <c r="BM215" s="195" t="s">
        <v>392</v>
      </c>
    </row>
    <row r="216" spans="1:65" s="13" customFormat="1" ht="11.25">
      <c r="B216" s="197"/>
      <c r="C216" s="198"/>
      <c r="D216" s="199" t="s">
        <v>151</v>
      </c>
      <c r="E216" s="200" t="s">
        <v>1</v>
      </c>
      <c r="F216" s="201" t="s">
        <v>393</v>
      </c>
      <c r="G216" s="198"/>
      <c r="H216" s="202">
        <v>107</v>
      </c>
      <c r="I216" s="203"/>
      <c r="J216" s="203"/>
      <c r="K216" s="198"/>
      <c r="L216" s="198"/>
      <c r="M216" s="204"/>
      <c r="N216" s="205"/>
      <c r="O216" s="206"/>
      <c r="P216" s="206"/>
      <c r="Q216" s="206"/>
      <c r="R216" s="206"/>
      <c r="S216" s="206"/>
      <c r="T216" s="206"/>
      <c r="U216" s="206"/>
      <c r="V216" s="206"/>
      <c r="W216" s="206"/>
      <c r="X216" s="207"/>
      <c r="AT216" s="208" t="s">
        <v>151</v>
      </c>
      <c r="AU216" s="208" t="s">
        <v>91</v>
      </c>
      <c r="AV216" s="13" t="s">
        <v>91</v>
      </c>
      <c r="AW216" s="13" t="s">
        <v>5</v>
      </c>
      <c r="AX216" s="13" t="s">
        <v>89</v>
      </c>
      <c r="AY216" s="208" t="s">
        <v>141</v>
      </c>
    </row>
    <row r="217" spans="1:65" s="2" customFormat="1" ht="24.2" customHeight="1">
      <c r="A217" s="32"/>
      <c r="B217" s="33"/>
      <c r="C217" s="209" t="s">
        <v>394</v>
      </c>
      <c r="D217" s="209" t="s">
        <v>170</v>
      </c>
      <c r="E217" s="210" t="s">
        <v>395</v>
      </c>
      <c r="F217" s="211" t="s">
        <v>396</v>
      </c>
      <c r="G217" s="212" t="s">
        <v>167</v>
      </c>
      <c r="H217" s="213">
        <v>123.05</v>
      </c>
      <c r="I217" s="214"/>
      <c r="J217" s="215"/>
      <c r="K217" s="216">
        <f>ROUND(P217*H217,2)</f>
        <v>0</v>
      </c>
      <c r="L217" s="211" t="s">
        <v>148</v>
      </c>
      <c r="M217" s="217"/>
      <c r="N217" s="218" t="s">
        <v>1</v>
      </c>
      <c r="O217" s="191" t="s">
        <v>44</v>
      </c>
      <c r="P217" s="192">
        <f>I217+J217</f>
        <v>0</v>
      </c>
      <c r="Q217" s="192">
        <f>ROUND(I217*H217,2)</f>
        <v>0</v>
      </c>
      <c r="R217" s="192">
        <f>ROUND(J217*H217,2)</f>
        <v>0</v>
      </c>
      <c r="S217" s="69"/>
      <c r="T217" s="193">
        <f>S217*H217</f>
        <v>0</v>
      </c>
      <c r="U217" s="193">
        <v>8.9999999999999998E-4</v>
      </c>
      <c r="V217" s="193">
        <f>U217*H217</f>
        <v>0.110745</v>
      </c>
      <c r="W217" s="193">
        <v>0</v>
      </c>
      <c r="X217" s="194">
        <f>W217*H217</f>
        <v>0</v>
      </c>
      <c r="Y217" s="32"/>
      <c r="Z217" s="32"/>
      <c r="AA217" s="32"/>
      <c r="AB217" s="32"/>
      <c r="AC217" s="32"/>
      <c r="AD217" s="32"/>
      <c r="AE217" s="32"/>
      <c r="AR217" s="195" t="s">
        <v>313</v>
      </c>
      <c r="AT217" s="195" t="s">
        <v>170</v>
      </c>
      <c r="AU217" s="195" t="s">
        <v>91</v>
      </c>
      <c r="AY217" s="15" t="s">
        <v>141</v>
      </c>
      <c r="BE217" s="196">
        <f>IF(O217="základní",K217,0)</f>
        <v>0</v>
      </c>
      <c r="BF217" s="196">
        <f>IF(O217="snížená",K217,0)</f>
        <v>0</v>
      </c>
      <c r="BG217" s="196">
        <f>IF(O217="zákl. přenesená",K217,0)</f>
        <v>0</v>
      </c>
      <c r="BH217" s="196">
        <f>IF(O217="sníž. přenesená",K217,0)</f>
        <v>0</v>
      </c>
      <c r="BI217" s="196">
        <f>IF(O217="nulová",K217,0)</f>
        <v>0</v>
      </c>
      <c r="BJ217" s="15" t="s">
        <v>89</v>
      </c>
      <c r="BK217" s="196">
        <f>ROUND(P217*H217,2)</f>
        <v>0</v>
      </c>
      <c r="BL217" s="15" t="s">
        <v>313</v>
      </c>
      <c r="BM217" s="195" t="s">
        <v>397</v>
      </c>
    </row>
    <row r="218" spans="1:65" s="13" customFormat="1" ht="11.25">
      <c r="B218" s="197"/>
      <c r="C218" s="198"/>
      <c r="D218" s="199" t="s">
        <v>151</v>
      </c>
      <c r="E218" s="198"/>
      <c r="F218" s="201" t="s">
        <v>398</v>
      </c>
      <c r="G218" s="198"/>
      <c r="H218" s="202">
        <v>123.05</v>
      </c>
      <c r="I218" s="203"/>
      <c r="J218" s="203"/>
      <c r="K218" s="198"/>
      <c r="L218" s="198"/>
      <c r="M218" s="204"/>
      <c r="N218" s="205"/>
      <c r="O218" s="206"/>
      <c r="P218" s="206"/>
      <c r="Q218" s="206"/>
      <c r="R218" s="206"/>
      <c r="S218" s="206"/>
      <c r="T218" s="206"/>
      <c r="U218" s="206"/>
      <c r="V218" s="206"/>
      <c r="W218" s="206"/>
      <c r="X218" s="207"/>
      <c r="AT218" s="208" t="s">
        <v>151</v>
      </c>
      <c r="AU218" s="208" t="s">
        <v>91</v>
      </c>
      <c r="AV218" s="13" t="s">
        <v>91</v>
      </c>
      <c r="AW218" s="13" t="s">
        <v>4</v>
      </c>
      <c r="AX218" s="13" t="s">
        <v>89</v>
      </c>
      <c r="AY218" s="208" t="s">
        <v>141</v>
      </c>
    </row>
    <row r="219" spans="1:65" s="2" customFormat="1" ht="14.45" customHeight="1">
      <c r="A219" s="32"/>
      <c r="B219" s="33"/>
      <c r="C219" s="183" t="s">
        <v>399</v>
      </c>
      <c r="D219" s="183" t="s">
        <v>144</v>
      </c>
      <c r="E219" s="184" t="s">
        <v>400</v>
      </c>
      <c r="F219" s="185" t="s">
        <v>401</v>
      </c>
      <c r="G219" s="186" t="s">
        <v>287</v>
      </c>
      <c r="H219" s="223"/>
      <c r="I219" s="188"/>
      <c r="J219" s="188"/>
      <c r="K219" s="189">
        <f>ROUND(P219*H219,2)</f>
        <v>0</v>
      </c>
      <c r="L219" s="185" t="s">
        <v>1</v>
      </c>
      <c r="M219" s="37"/>
      <c r="N219" s="190" t="s">
        <v>1</v>
      </c>
      <c r="O219" s="191" t="s">
        <v>44</v>
      </c>
      <c r="P219" s="192">
        <f>I219+J219</f>
        <v>0</v>
      </c>
      <c r="Q219" s="192">
        <f>ROUND(I219*H219,2)</f>
        <v>0</v>
      </c>
      <c r="R219" s="192">
        <f>ROUND(J219*H219,2)</f>
        <v>0</v>
      </c>
      <c r="S219" s="69"/>
      <c r="T219" s="193">
        <f>S219*H219</f>
        <v>0</v>
      </c>
      <c r="U219" s="193">
        <v>0</v>
      </c>
      <c r="V219" s="193">
        <f>U219*H219</f>
        <v>0</v>
      </c>
      <c r="W219" s="193">
        <v>0</v>
      </c>
      <c r="X219" s="194">
        <f>W219*H219</f>
        <v>0</v>
      </c>
      <c r="Y219" s="32"/>
      <c r="Z219" s="32"/>
      <c r="AA219" s="32"/>
      <c r="AB219" s="32"/>
      <c r="AC219" s="32"/>
      <c r="AD219" s="32"/>
      <c r="AE219" s="32"/>
      <c r="AR219" s="195" t="s">
        <v>322</v>
      </c>
      <c r="AT219" s="195" t="s">
        <v>144</v>
      </c>
      <c r="AU219" s="195" t="s">
        <v>91</v>
      </c>
      <c r="AY219" s="15" t="s">
        <v>141</v>
      </c>
      <c r="BE219" s="196">
        <f>IF(O219="základní",K219,0)</f>
        <v>0</v>
      </c>
      <c r="BF219" s="196">
        <f>IF(O219="snížená",K219,0)</f>
        <v>0</v>
      </c>
      <c r="BG219" s="196">
        <f>IF(O219="zákl. přenesená",K219,0)</f>
        <v>0</v>
      </c>
      <c r="BH219" s="196">
        <f>IF(O219="sníž. přenesená",K219,0)</f>
        <v>0</v>
      </c>
      <c r="BI219" s="196">
        <f>IF(O219="nulová",K219,0)</f>
        <v>0</v>
      </c>
      <c r="BJ219" s="15" t="s">
        <v>89</v>
      </c>
      <c r="BK219" s="196">
        <f>ROUND(P219*H219,2)</f>
        <v>0</v>
      </c>
      <c r="BL219" s="15" t="s">
        <v>322</v>
      </c>
      <c r="BM219" s="195" t="s">
        <v>402</v>
      </c>
    </row>
    <row r="220" spans="1:65" s="2" customFormat="1" ht="14.45" customHeight="1">
      <c r="A220" s="32"/>
      <c r="B220" s="33"/>
      <c r="C220" s="183" t="s">
        <v>403</v>
      </c>
      <c r="D220" s="183" t="s">
        <v>144</v>
      </c>
      <c r="E220" s="184" t="s">
        <v>404</v>
      </c>
      <c r="F220" s="185" t="s">
        <v>405</v>
      </c>
      <c r="G220" s="186" t="s">
        <v>287</v>
      </c>
      <c r="H220" s="223"/>
      <c r="I220" s="188"/>
      <c r="J220" s="188"/>
      <c r="K220" s="189">
        <f>ROUND(P220*H220,2)</f>
        <v>0</v>
      </c>
      <c r="L220" s="185" t="s">
        <v>1</v>
      </c>
      <c r="M220" s="37"/>
      <c r="N220" s="190" t="s">
        <v>1</v>
      </c>
      <c r="O220" s="191" t="s">
        <v>44</v>
      </c>
      <c r="P220" s="192">
        <f>I220+J220</f>
        <v>0</v>
      </c>
      <c r="Q220" s="192">
        <f>ROUND(I220*H220,2)</f>
        <v>0</v>
      </c>
      <c r="R220" s="192">
        <f>ROUND(J220*H220,2)</f>
        <v>0</v>
      </c>
      <c r="S220" s="69"/>
      <c r="T220" s="193">
        <f>S220*H220</f>
        <v>0</v>
      </c>
      <c r="U220" s="193">
        <v>0</v>
      </c>
      <c r="V220" s="193">
        <f>U220*H220</f>
        <v>0</v>
      </c>
      <c r="W220" s="193">
        <v>0</v>
      </c>
      <c r="X220" s="194">
        <f>W220*H220</f>
        <v>0</v>
      </c>
      <c r="Y220" s="32"/>
      <c r="Z220" s="32"/>
      <c r="AA220" s="32"/>
      <c r="AB220" s="32"/>
      <c r="AC220" s="32"/>
      <c r="AD220" s="32"/>
      <c r="AE220" s="32"/>
      <c r="AR220" s="195" t="s">
        <v>313</v>
      </c>
      <c r="AT220" s="195" t="s">
        <v>144</v>
      </c>
      <c r="AU220" s="195" t="s">
        <v>91</v>
      </c>
      <c r="AY220" s="15" t="s">
        <v>141</v>
      </c>
      <c r="BE220" s="196">
        <f>IF(O220="základní",K220,0)</f>
        <v>0</v>
      </c>
      <c r="BF220" s="196">
        <f>IF(O220="snížená",K220,0)</f>
        <v>0</v>
      </c>
      <c r="BG220" s="196">
        <f>IF(O220="zákl. přenesená",K220,0)</f>
        <v>0</v>
      </c>
      <c r="BH220" s="196">
        <f>IF(O220="sníž. přenesená",K220,0)</f>
        <v>0</v>
      </c>
      <c r="BI220" s="196">
        <f>IF(O220="nulová",K220,0)</f>
        <v>0</v>
      </c>
      <c r="BJ220" s="15" t="s">
        <v>89</v>
      </c>
      <c r="BK220" s="196">
        <f>ROUND(P220*H220,2)</f>
        <v>0</v>
      </c>
      <c r="BL220" s="15" t="s">
        <v>313</v>
      </c>
      <c r="BM220" s="195" t="s">
        <v>406</v>
      </c>
    </row>
    <row r="221" spans="1:65" s="2" customFormat="1" ht="14.45" customHeight="1">
      <c r="A221" s="32"/>
      <c r="B221" s="33"/>
      <c r="C221" s="183" t="s">
        <v>407</v>
      </c>
      <c r="D221" s="183" t="s">
        <v>144</v>
      </c>
      <c r="E221" s="184" t="s">
        <v>408</v>
      </c>
      <c r="F221" s="185" t="s">
        <v>409</v>
      </c>
      <c r="G221" s="186" t="s">
        <v>287</v>
      </c>
      <c r="H221" s="223"/>
      <c r="I221" s="188"/>
      <c r="J221" s="188"/>
      <c r="K221" s="189">
        <f>ROUND(P221*H221,2)</f>
        <v>0</v>
      </c>
      <c r="L221" s="185" t="s">
        <v>1</v>
      </c>
      <c r="M221" s="37"/>
      <c r="N221" s="190" t="s">
        <v>1</v>
      </c>
      <c r="O221" s="191" t="s">
        <v>44</v>
      </c>
      <c r="P221" s="192">
        <f>I221+J221</f>
        <v>0</v>
      </c>
      <c r="Q221" s="192">
        <f>ROUND(I221*H221,2)</f>
        <v>0</v>
      </c>
      <c r="R221" s="192">
        <f>ROUND(J221*H221,2)</f>
        <v>0</v>
      </c>
      <c r="S221" s="69"/>
      <c r="T221" s="193">
        <f>S221*H221</f>
        <v>0</v>
      </c>
      <c r="U221" s="193">
        <v>0</v>
      </c>
      <c r="V221" s="193">
        <f>U221*H221</f>
        <v>0</v>
      </c>
      <c r="W221" s="193">
        <v>0</v>
      </c>
      <c r="X221" s="194">
        <f>W221*H221</f>
        <v>0</v>
      </c>
      <c r="Y221" s="32"/>
      <c r="Z221" s="32"/>
      <c r="AA221" s="32"/>
      <c r="AB221" s="32"/>
      <c r="AC221" s="32"/>
      <c r="AD221" s="32"/>
      <c r="AE221" s="32"/>
      <c r="AR221" s="195" t="s">
        <v>322</v>
      </c>
      <c r="AT221" s="195" t="s">
        <v>144</v>
      </c>
      <c r="AU221" s="195" t="s">
        <v>91</v>
      </c>
      <c r="AY221" s="15" t="s">
        <v>141</v>
      </c>
      <c r="BE221" s="196">
        <f>IF(O221="základní",K221,0)</f>
        <v>0</v>
      </c>
      <c r="BF221" s="196">
        <f>IF(O221="snížená",K221,0)</f>
        <v>0</v>
      </c>
      <c r="BG221" s="196">
        <f>IF(O221="zákl. přenesená",K221,0)</f>
        <v>0</v>
      </c>
      <c r="BH221" s="196">
        <f>IF(O221="sníž. přenesená",K221,0)</f>
        <v>0</v>
      </c>
      <c r="BI221" s="196">
        <f>IF(O221="nulová",K221,0)</f>
        <v>0</v>
      </c>
      <c r="BJ221" s="15" t="s">
        <v>89</v>
      </c>
      <c r="BK221" s="196">
        <f>ROUND(P221*H221,2)</f>
        <v>0</v>
      </c>
      <c r="BL221" s="15" t="s">
        <v>322</v>
      </c>
      <c r="BM221" s="195" t="s">
        <v>410</v>
      </c>
    </row>
    <row r="222" spans="1:65" s="2" customFormat="1" ht="14.45" customHeight="1">
      <c r="A222" s="32"/>
      <c r="B222" s="33"/>
      <c r="C222" s="183" t="s">
        <v>411</v>
      </c>
      <c r="D222" s="183" t="s">
        <v>144</v>
      </c>
      <c r="E222" s="184" t="s">
        <v>412</v>
      </c>
      <c r="F222" s="185" t="s">
        <v>413</v>
      </c>
      <c r="G222" s="186" t="s">
        <v>287</v>
      </c>
      <c r="H222" s="223"/>
      <c r="I222" s="188"/>
      <c r="J222" s="188"/>
      <c r="K222" s="189">
        <f>ROUND(P222*H222,2)</f>
        <v>0</v>
      </c>
      <c r="L222" s="185" t="s">
        <v>1</v>
      </c>
      <c r="M222" s="37"/>
      <c r="N222" s="190" t="s">
        <v>1</v>
      </c>
      <c r="O222" s="191" t="s">
        <v>44</v>
      </c>
      <c r="P222" s="192">
        <f>I222+J222</f>
        <v>0</v>
      </c>
      <c r="Q222" s="192">
        <f>ROUND(I222*H222,2)</f>
        <v>0</v>
      </c>
      <c r="R222" s="192">
        <f>ROUND(J222*H222,2)</f>
        <v>0</v>
      </c>
      <c r="S222" s="69"/>
      <c r="T222" s="193">
        <f>S222*H222</f>
        <v>0</v>
      </c>
      <c r="U222" s="193">
        <v>0</v>
      </c>
      <c r="V222" s="193">
        <f>U222*H222</f>
        <v>0</v>
      </c>
      <c r="W222" s="193">
        <v>0</v>
      </c>
      <c r="X222" s="194">
        <f>W222*H222</f>
        <v>0</v>
      </c>
      <c r="Y222" s="32"/>
      <c r="Z222" s="32"/>
      <c r="AA222" s="32"/>
      <c r="AB222" s="32"/>
      <c r="AC222" s="32"/>
      <c r="AD222" s="32"/>
      <c r="AE222" s="32"/>
      <c r="AR222" s="195" t="s">
        <v>322</v>
      </c>
      <c r="AT222" s="195" t="s">
        <v>144</v>
      </c>
      <c r="AU222" s="195" t="s">
        <v>91</v>
      </c>
      <c r="AY222" s="15" t="s">
        <v>141</v>
      </c>
      <c r="BE222" s="196">
        <f>IF(O222="základní",K222,0)</f>
        <v>0</v>
      </c>
      <c r="BF222" s="196">
        <f>IF(O222="snížená",K222,0)</f>
        <v>0</v>
      </c>
      <c r="BG222" s="196">
        <f>IF(O222="zákl. přenesená",K222,0)</f>
        <v>0</v>
      </c>
      <c r="BH222" s="196">
        <f>IF(O222="sníž. přenesená",K222,0)</f>
        <v>0</v>
      </c>
      <c r="BI222" s="196">
        <f>IF(O222="nulová",K222,0)</f>
        <v>0</v>
      </c>
      <c r="BJ222" s="15" t="s">
        <v>89</v>
      </c>
      <c r="BK222" s="196">
        <f>ROUND(P222*H222,2)</f>
        <v>0</v>
      </c>
      <c r="BL222" s="15" t="s">
        <v>322</v>
      </c>
      <c r="BM222" s="195" t="s">
        <v>414</v>
      </c>
    </row>
    <row r="223" spans="1:65" s="12" customFormat="1" ht="22.9" customHeight="1">
      <c r="B223" s="166"/>
      <c r="C223" s="167"/>
      <c r="D223" s="168" t="s">
        <v>80</v>
      </c>
      <c r="E223" s="181" t="s">
        <v>415</v>
      </c>
      <c r="F223" s="181" t="s">
        <v>416</v>
      </c>
      <c r="G223" s="167"/>
      <c r="H223" s="167"/>
      <c r="I223" s="170"/>
      <c r="J223" s="170"/>
      <c r="K223" s="182">
        <f>BK223</f>
        <v>0</v>
      </c>
      <c r="L223" s="167"/>
      <c r="M223" s="172"/>
      <c r="N223" s="173"/>
      <c r="O223" s="174"/>
      <c r="P223" s="174"/>
      <c r="Q223" s="175">
        <f>SUM(Q224:Q243)</f>
        <v>0</v>
      </c>
      <c r="R223" s="175">
        <f>SUM(R224:R243)</f>
        <v>0</v>
      </c>
      <c r="S223" s="174"/>
      <c r="T223" s="176">
        <f>SUM(T224:T243)</f>
        <v>0</v>
      </c>
      <c r="U223" s="174"/>
      <c r="V223" s="176">
        <f>SUM(V224:V243)</f>
        <v>1.8610000000000002E-2</v>
      </c>
      <c r="W223" s="174"/>
      <c r="X223" s="177">
        <f>SUM(X224:X243)</f>
        <v>0</v>
      </c>
      <c r="AR223" s="178" t="s">
        <v>164</v>
      </c>
      <c r="AT223" s="179" t="s">
        <v>80</v>
      </c>
      <c r="AU223" s="179" t="s">
        <v>89</v>
      </c>
      <c r="AY223" s="178" t="s">
        <v>141</v>
      </c>
      <c r="BK223" s="180">
        <f>SUM(BK224:BK243)</f>
        <v>0</v>
      </c>
    </row>
    <row r="224" spans="1:65" s="2" customFormat="1" ht="24.2" customHeight="1">
      <c r="A224" s="32"/>
      <c r="B224" s="33"/>
      <c r="C224" s="183" t="s">
        <v>417</v>
      </c>
      <c r="D224" s="183" t="s">
        <v>144</v>
      </c>
      <c r="E224" s="184" t="s">
        <v>418</v>
      </c>
      <c r="F224" s="185" t="s">
        <v>419</v>
      </c>
      <c r="G224" s="186" t="s">
        <v>159</v>
      </c>
      <c r="H224" s="187">
        <v>2</v>
      </c>
      <c r="I224" s="188"/>
      <c r="J224" s="188"/>
      <c r="K224" s="189">
        <f t="shared" ref="K224:K229" si="27">ROUND(P224*H224,2)</f>
        <v>0</v>
      </c>
      <c r="L224" s="185" t="s">
        <v>1</v>
      </c>
      <c r="M224" s="37"/>
      <c r="N224" s="190" t="s">
        <v>1</v>
      </c>
      <c r="O224" s="191" t="s">
        <v>44</v>
      </c>
      <c r="P224" s="192">
        <f t="shared" ref="P224:P229" si="28">I224+J224</f>
        <v>0</v>
      </c>
      <c r="Q224" s="192">
        <f t="shared" ref="Q224:Q229" si="29">ROUND(I224*H224,2)</f>
        <v>0</v>
      </c>
      <c r="R224" s="192">
        <f t="shared" ref="R224:R229" si="30">ROUND(J224*H224,2)</f>
        <v>0</v>
      </c>
      <c r="S224" s="69"/>
      <c r="T224" s="193">
        <f t="shared" ref="T224:T229" si="31">S224*H224</f>
        <v>0</v>
      </c>
      <c r="U224" s="193">
        <v>0</v>
      </c>
      <c r="V224" s="193">
        <f t="shared" ref="V224:V229" si="32">U224*H224</f>
        <v>0</v>
      </c>
      <c r="W224" s="193">
        <v>0</v>
      </c>
      <c r="X224" s="194">
        <f t="shared" ref="X224:X229" si="33">W224*H224</f>
        <v>0</v>
      </c>
      <c r="Y224" s="32"/>
      <c r="Z224" s="32"/>
      <c r="AA224" s="32"/>
      <c r="AB224" s="32"/>
      <c r="AC224" s="32"/>
      <c r="AD224" s="32"/>
      <c r="AE224" s="32"/>
      <c r="AR224" s="195" t="s">
        <v>322</v>
      </c>
      <c r="AT224" s="195" t="s">
        <v>144</v>
      </c>
      <c r="AU224" s="195" t="s">
        <v>91</v>
      </c>
      <c r="AY224" s="15" t="s">
        <v>141</v>
      </c>
      <c r="BE224" s="196">
        <f t="shared" ref="BE224:BE229" si="34">IF(O224="základní",K224,0)</f>
        <v>0</v>
      </c>
      <c r="BF224" s="196">
        <f t="shared" ref="BF224:BF229" si="35">IF(O224="snížená",K224,0)</f>
        <v>0</v>
      </c>
      <c r="BG224" s="196">
        <f t="shared" ref="BG224:BG229" si="36">IF(O224="zákl. přenesená",K224,0)</f>
        <v>0</v>
      </c>
      <c r="BH224" s="196">
        <f t="shared" ref="BH224:BH229" si="37">IF(O224="sníž. přenesená",K224,0)</f>
        <v>0</v>
      </c>
      <c r="BI224" s="196">
        <f t="shared" ref="BI224:BI229" si="38">IF(O224="nulová",K224,0)</f>
        <v>0</v>
      </c>
      <c r="BJ224" s="15" t="s">
        <v>89</v>
      </c>
      <c r="BK224" s="196">
        <f t="shared" ref="BK224:BK229" si="39">ROUND(P224*H224,2)</f>
        <v>0</v>
      </c>
      <c r="BL224" s="15" t="s">
        <v>322</v>
      </c>
      <c r="BM224" s="195" t="s">
        <v>420</v>
      </c>
    </row>
    <row r="225" spans="1:65" s="2" customFormat="1" ht="24.2" customHeight="1">
      <c r="A225" s="32"/>
      <c r="B225" s="33"/>
      <c r="C225" s="183" t="s">
        <v>421</v>
      </c>
      <c r="D225" s="183" t="s">
        <v>144</v>
      </c>
      <c r="E225" s="184" t="s">
        <v>422</v>
      </c>
      <c r="F225" s="185" t="s">
        <v>423</v>
      </c>
      <c r="G225" s="186" t="s">
        <v>159</v>
      </c>
      <c r="H225" s="187">
        <v>1</v>
      </c>
      <c r="I225" s="188"/>
      <c r="J225" s="188"/>
      <c r="K225" s="189">
        <f t="shared" si="27"/>
        <v>0</v>
      </c>
      <c r="L225" s="185" t="s">
        <v>1</v>
      </c>
      <c r="M225" s="37"/>
      <c r="N225" s="190" t="s">
        <v>1</v>
      </c>
      <c r="O225" s="191" t="s">
        <v>44</v>
      </c>
      <c r="P225" s="192">
        <f t="shared" si="28"/>
        <v>0</v>
      </c>
      <c r="Q225" s="192">
        <f t="shared" si="29"/>
        <v>0</v>
      </c>
      <c r="R225" s="192">
        <f t="shared" si="30"/>
        <v>0</v>
      </c>
      <c r="S225" s="69"/>
      <c r="T225" s="193">
        <f t="shared" si="31"/>
        <v>0</v>
      </c>
      <c r="U225" s="193">
        <v>0</v>
      </c>
      <c r="V225" s="193">
        <f t="shared" si="32"/>
        <v>0</v>
      </c>
      <c r="W225" s="193">
        <v>0</v>
      </c>
      <c r="X225" s="194">
        <f t="shared" si="33"/>
        <v>0</v>
      </c>
      <c r="Y225" s="32"/>
      <c r="Z225" s="32"/>
      <c r="AA225" s="32"/>
      <c r="AB225" s="32"/>
      <c r="AC225" s="32"/>
      <c r="AD225" s="32"/>
      <c r="AE225" s="32"/>
      <c r="AR225" s="195" t="s">
        <v>322</v>
      </c>
      <c r="AT225" s="195" t="s">
        <v>144</v>
      </c>
      <c r="AU225" s="195" t="s">
        <v>91</v>
      </c>
      <c r="AY225" s="15" t="s">
        <v>141</v>
      </c>
      <c r="BE225" s="196">
        <f t="shared" si="34"/>
        <v>0</v>
      </c>
      <c r="BF225" s="196">
        <f t="shared" si="35"/>
        <v>0</v>
      </c>
      <c r="BG225" s="196">
        <f t="shared" si="36"/>
        <v>0</v>
      </c>
      <c r="BH225" s="196">
        <f t="shared" si="37"/>
        <v>0</v>
      </c>
      <c r="BI225" s="196">
        <f t="shared" si="38"/>
        <v>0</v>
      </c>
      <c r="BJ225" s="15" t="s">
        <v>89</v>
      </c>
      <c r="BK225" s="196">
        <f t="shared" si="39"/>
        <v>0</v>
      </c>
      <c r="BL225" s="15" t="s">
        <v>322</v>
      </c>
      <c r="BM225" s="195" t="s">
        <v>424</v>
      </c>
    </row>
    <row r="226" spans="1:65" s="2" customFormat="1" ht="24.2" customHeight="1">
      <c r="A226" s="32"/>
      <c r="B226" s="33"/>
      <c r="C226" s="183" t="s">
        <v>425</v>
      </c>
      <c r="D226" s="183" t="s">
        <v>144</v>
      </c>
      <c r="E226" s="184" t="s">
        <v>426</v>
      </c>
      <c r="F226" s="185" t="s">
        <v>427</v>
      </c>
      <c r="G226" s="186" t="s">
        <v>428</v>
      </c>
      <c r="H226" s="187">
        <v>0.1</v>
      </c>
      <c r="I226" s="188"/>
      <c r="J226" s="188"/>
      <c r="K226" s="189">
        <f t="shared" si="27"/>
        <v>0</v>
      </c>
      <c r="L226" s="185" t="s">
        <v>148</v>
      </c>
      <c r="M226" s="37"/>
      <c r="N226" s="190" t="s">
        <v>1</v>
      </c>
      <c r="O226" s="191" t="s">
        <v>44</v>
      </c>
      <c r="P226" s="192">
        <f t="shared" si="28"/>
        <v>0</v>
      </c>
      <c r="Q226" s="192">
        <f t="shared" si="29"/>
        <v>0</v>
      </c>
      <c r="R226" s="192">
        <f t="shared" si="30"/>
        <v>0</v>
      </c>
      <c r="S226" s="69"/>
      <c r="T226" s="193">
        <f t="shared" si="31"/>
        <v>0</v>
      </c>
      <c r="U226" s="193">
        <v>8.8000000000000005E-3</v>
      </c>
      <c r="V226" s="193">
        <f t="shared" si="32"/>
        <v>8.8000000000000014E-4</v>
      </c>
      <c r="W226" s="193">
        <v>0</v>
      </c>
      <c r="X226" s="194">
        <f t="shared" si="33"/>
        <v>0</v>
      </c>
      <c r="Y226" s="32"/>
      <c r="Z226" s="32"/>
      <c r="AA226" s="32"/>
      <c r="AB226" s="32"/>
      <c r="AC226" s="32"/>
      <c r="AD226" s="32"/>
      <c r="AE226" s="32"/>
      <c r="AR226" s="195" t="s">
        <v>322</v>
      </c>
      <c r="AT226" s="195" t="s">
        <v>144</v>
      </c>
      <c r="AU226" s="195" t="s">
        <v>91</v>
      </c>
      <c r="AY226" s="15" t="s">
        <v>141</v>
      </c>
      <c r="BE226" s="196">
        <f t="shared" si="34"/>
        <v>0</v>
      </c>
      <c r="BF226" s="196">
        <f t="shared" si="35"/>
        <v>0</v>
      </c>
      <c r="BG226" s="196">
        <f t="shared" si="36"/>
        <v>0</v>
      </c>
      <c r="BH226" s="196">
        <f t="shared" si="37"/>
        <v>0</v>
      </c>
      <c r="BI226" s="196">
        <f t="shared" si="38"/>
        <v>0</v>
      </c>
      <c r="BJ226" s="15" t="s">
        <v>89</v>
      </c>
      <c r="BK226" s="196">
        <f t="shared" si="39"/>
        <v>0</v>
      </c>
      <c r="BL226" s="15" t="s">
        <v>322</v>
      </c>
      <c r="BM226" s="195" t="s">
        <v>429</v>
      </c>
    </row>
    <row r="227" spans="1:65" s="2" customFormat="1" ht="24.2" customHeight="1">
      <c r="A227" s="32"/>
      <c r="B227" s="33"/>
      <c r="C227" s="183" t="s">
        <v>430</v>
      </c>
      <c r="D227" s="183" t="s">
        <v>144</v>
      </c>
      <c r="E227" s="184" t="s">
        <v>431</v>
      </c>
      <c r="F227" s="185" t="s">
        <v>432</v>
      </c>
      <c r="G227" s="186" t="s">
        <v>428</v>
      </c>
      <c r="H227" s="187">
        <v>0.1</v>
      </c>
      <c r="I227" s="188"/>
      <c r="J227" s="188"/>
      <c r="K227" s="189">
        <f t="shared" si="27"/>
        <v>0</v>
      </c>
      <c r="L227" s="185" t="s">
        <v>148</v>
      </c>
      <c r="M227" s="37"/>
      <c r="N227" s="190" t="s">
        <v>1</v>
      </c>
      <c r="O227" s="191" t="s">
        <v>44</v>
      </c>
      <c r="P227" s="192">
        <f t="shared" si="28"/>
        <v>0</v>
      </c>
      <c r="Q227" s="192">
        <f t="shared" si="29"/>
        <v>0</v>
      </c>
      <c r="R227" s="192">
        <f t="shared" si="30"/>
        <v>0</v>
      </c>
      <c r="S227" s="69"/>
      <c r="T227" s="193">
        <f t="shared" si="31"/>
        <v>0</v>
      </c>
      <c r="U227" s="193">
        <v>9.9000000000000008E-3</v>
      </c>
      <c r="V227" s="193">
        <f t="shared" si="32"/>
        <v>9.9000000000000021E-4</v>
      </c>
      <c r="W227" s="193">
        <v>0</v>
      </c>
      <c r="X227" s="194">
        <f t="shared" si="33"/>
        <v>0</v>
      </c>
      <c r="Y227" s="32"/>
      <c r="Z227" s="32"/>
      <c r="AA227" s="32"/>
      <c r="AB227" s="32"/>
      <c r="AC227" s="32"/>
      <c r="AD227" s="32"/>
      <c r="AE227" s="32"/>
      <c r="AR227" s="195" t="s">
        <v>322</v>
      </c>
      <c r="AT227" s="195" t="s">
        <v>144</v>
      </c>
      <c r="AU227" s="195" t="s">
        <v>91</v>
      </c>
      <c r="AY227" s="15" t="s">
        <v>141</v>
      </c>
      <c r="BE227" s="196">
        <f t="shared" si="34"/>
        <v>0</v>
      </c>
      <c r="BF227" s="196">
        <f t="shared" si="35"/>
        <v>0</v>
      </c>
      <c r="BG227" s="196">
        <f t="shared" si="36"/>
        <v>0</v>
      </c>
      <c r="BH227" s="196">
        <f t="shared" si="37"/>
        <v>0</v>
      </c>
      <c r="BI227" s="196">
        <f t="shared" si="38"/>
        <v>0</v>
      </c>
      <c r="BJ227" s="15" t="s">
        <v>89</v>
      </c>
      <c r="BK227" s="196">
        <f t="shared" si="39"/>
        <v>0</v>
      </c>
      <c r="BL227" s="15" t="s">
        <v>322</v>
      </c>
      <c r="BM227" s="195" t="s">
        <v>433</v>
      </c>
    </row>
    <row r="228" spans="1:65" s="2" customFormat="1" ht="24.2" customHeight="1">
      <c r="A228" s="32"/>
      <c r="B228" s="33"/>
      <c r="C228" s="183" t="s">
        <v>434</v>
      </c>
      <c r="D228" s="183" t="s">
        <v>144</v>
      </c>
      <c r="E228" s="184" t="s">
        <v>435</v>
      </c>
      <c r="F228" s="185" t="s">
        <v>436</v>
      </c>
      <c r="G228" s="186" t="s">
        <v>437</v>
      </c>
      <c r="H228" s="187">
        <v>62</v>
      </c>
      <c r="I228" s="188"/>
      <c r="J228" s="188"/>
      <c r="K228" s="189">
        <f t="shared" si="27"/>
        <v>0</v>
      </c>
      <c r="L228" s="185" t="s">
        <v>148</v>
      </c>
      <c r="M228" s="37"/>
      <c r="N228" s="190" t="s">
        <v>1</v>
      </c>
      <c r="O228" s="191" t="s">
        <v>44</v>
      </c>
      <c r="P228" s="192">
        <f t="shared" si="28"/>
        <v>0</v>
      </c>
      <c r="Q228" s="192">
        <f t="shared" si="29"/>
        <v>0</v>
      </c>
      <c r="R228" s="192">
        <f t="shared" si="30"/>
        <v>0</v>
      </c>
      <c r="S228" s="69"/>
      <c r="T228" s="193">
        <f t="shared" si="31"/>
        <v>0</v>
      </c>
      <c r="U228" s="193">
        <v>0</v>
      </c>
      <c r="V228" s="193">
        <f t="shared" si="32"/>
        <v>0</v>
      </c>
      <c r="W228" s="193">
        <v>0</v>
      </c>
      <c r="X228" s="194">
        <f t="shared" si="33"/>
        <v>0</v>
      </c>
      <c r="Y228" s="32"/>
      <c r="Z228" s="32"/>
      <c r="AA228" s="32"/>
      <c r="AB228" s="32"/>
      <c r="AC228" s="32"/>
      <c r="AD228" s="32"/>
      <c r="AE228" s="32"/>
      <c r="AR228" s="195" t="s">
        <v>322</v>
      </c>
      <c r="AT228" s="195" t="s">
        <v>144</v>
      </c>
      <c r="AU228" s="195" t="s">
        <v>91</v>
      </c>
      <c r="AY228" s="15" t="s">
        <v>141</v>
      </c>
      <c r="BE228" s="196">
        <f t="shared" si="34"/>
        <v>0</v>
      </c>
      <c r="BF228" s="196">
        <f t="shared" si="35"/>
        <v>0</v>
      </c>
      <c r="BG228" s="196">
        <f t="shared" si="36"/>
        <v>0</v>
      </c>
      <c r="BH228" s="196">
        <f t="shared" si="37"/>
        <v>0</v>
      </c>
      <c r="BI228" s="196">
        <f t="shared" si="38"/>
        <v>0</v>
      </c>
      <c r="BJ228" s="15" t="s">
        <v>89</v>
      </c>
      <c r="BK228" s="196">
        <f t="shared" si="39"/>
        <v>0</v>
      </c>
      <c r="BL228" s="15" t="s">
        <v>322</v>
      </c>
      <c r="BM228" s="195" t="s">
        <v>438</v>
      </c>
    </row>
    <row r="229" spans="1:65" s="2" customFormat="1" ht="24.2" customHeight="1">
      <c r="A229" s="32"/>
      <c r="B229" s="33"/>
      <c r="C229" s="183" t="s">
        <v>439</v>
      </c>
      <c r="D229" s="183" t="s">
        <v>144</v>
      </c>
      <c r="E229" s="184" t="s">
        <v>440</v>
      </c>
      <c r="F229" s="185" t="s">
        <v>441</v>
      </c>
      <c r="G229" s="186" t="s">
        <v>167</v>
      </c>
      <c r="H229" s="187">
        <v>62</v>
      </c>
      <c r="I229" s="188"/>
      <c r="J229" s="188"/>
      <c r="K229" s="189">
        <f t="shared" si="27"/>
        <v>0</v>
      </c>
      <c r="L229" s="185" t="s">
        <v>148</v>
      </c>
      <c r="M229" s="37"/>
      <c r="N229" s="190" t="s">
        <v>1</v>
      </c>
      <c r="O229" s="191" t="s">
        <v>44</v>
      </c>
      <c r="P229" s="192">
        <f t="shared" si="28"/>
        <v>0</v>
      </c>
      <c r="Q229" s="192">
        <f t="shared" si="29"/>
        <v>0</v>
      </c>
      <c r="R229" s="192">
        <f t="shared" si="30"/>
        <v>0</v>
      </c>
      <c r="S229" s="69"/>
      <c r="T229" s="193">
        <f t="shared" si="31"/>
        <v>0</v>
      </c>
      <c r="U229" s="193">
        <v>0</v>
      </c>
      <c r="V229" s="193">
        <f t="shared" si="32"/>
        <v>0</v>
      </c>
      <c r="W229" s="193">
        <v>0</v>
      </c>
      <c r="X229" s="194">
        <f t="shared" si="33"/>
        <v>0</v>
      </c>
      <c r="Y229" s="32"/>
      <c r="Z229" s="32"/>
      <c r="AA229" s="32"/>
      <c r="AB229" s="32"/>
      <c r="AC229" s="32"/>
      <c r="AD229" s="32"/>
      <c r="AE229" s="32"/>
      <c r="AR229" s="195" t="s">
        <v>322</v>
      </c>
      <c r="AT229" s="195" t="s">
        <v>144</v>
      </c>
      <c r="AU229" s="195" t="s">
        <v>91</v>
      </c>
      <c r="AY229" s="15" t="s">
        <v>141</v>
      </c>
      <c r="BE229" s="196">
        <f t="shared" si="34"/>
        <v>0</v>
      </c>
      <c r="BF229" s="196">
        <f t="shared" si="35"/>
        <v>0</v>
      </c>
      <c r="BG229" s="196">
        <f t="shared" si="36"/>
        <v>0</v>
      </c>
      <c r="BH229" s="196">
        <f t="shared" si="37"/>
        <v>0</v>
      </c>
      <c r="BI229" s="196">
        <f t="shared" si="38"/>
        <v>0</v>
      </c>
      <c r="BJ229" s="15" t="s">
        <v>89</v>
      </c>
      <c r="BK229" s="196">
        <f t="shared" si="39"/>
        <v>0</v>
      </c>
      <c r="BL229" s="15" t="s">
        <v>322</v>
      </c>
      <c r="BM229" s="195" t="s">
        <v>442</v>
      </c>
    </row>
    <row r="230" spans="1:65" s="2" customFormat="1" ht="48.75">
      <c r="A230" s="32"/>
      <c r="B230" s="33"/>
      <c r="C230" s="34"/>
      <c r="D230" s="199" t="s">
        <v>210</v>
      </c>
      <c r="E230" s="34"/>
      <c r="F230" s="219" t="s">
        <v>443</v>
      </c>
      <c r="G230" s="34"/>
      <c r="H230" s="34"/>
      <c r="I230" s="220"/>
      <c r="J230" s="220"/>
      <c r="K230" s="34"/>
      <c r="L230" s="34"/>
      <c r="M230" s="37"/>
      <c r="N230" s="221"/>
      <c r="O230" s="222"/>
      <c r="P230" s="69"/>
      <c r="Q230" s="69"/>
      <c r="R230" s="69"/>
      <c r="S230" s="69"/>
      <c r="T230" s="69"/>
      <c r="U230" s="69"/>
      <c r="V230" s="69"/>
      <c r="W230" s="69"/>
      <c r="X230" s="70"/>
      <c r="Y230" s="32"/>
      <c r="Z230" s="32"/>
      <c r="AA230" s="32"/>
      <c r="AB230" s="32"/>
      <c r="AC230" s="32"/>
      <c r="AD230" s="32"/>
      <c r="AE230" s="32"/>
      <c r="AT230" s="15" t="s">
        <v>210</v>
      </c>
      <c r="AU230" s="15" t="s">
        <v>91</v>
      </c>
    </row>
    <row r="231" spans="1:65" s="2" customFormat="1" ht="24.2" customHeight="1">
      <c r="A231" s="32"/>
      <c r="B231" s="33"/>
      <c r="C231" s="183" t="s">
        <v>322</v>
      </c>
      <c r="D231" s="183" t="s">
        <v>144</v>
      </c>
      <c r="E231" s="184" t="s">
        <v>444</v>
      </c>
      <c r="F231" s="185" t="s">
        <v>445</v>
      </c>
      <c r="G231" s="186" t="s">
        <v>446</v>
      </c>
      <c r="H231" s="187">
        <v>19.84</v>
      </c>
      <c r="I231" s="188"/>
      <c r="J231" s="188"/>
      <c r="K231" s="189">
        <f>ROUND(P231*H231,2)</f>
        <v>0</v>
      </c>
      <c r="L231" s="185" t="s">
        <v>148</v>
      </c>
      <c r="M231" s="37"/>
      <c r="N231" s="190" t="s">
        <v>1</v>
      </c>
      <c r="O231" s="191" t="s">
        <v>44</v>
      </c>
      <c r="P231" s="192">
        <f>I231+J231</f>
        <v>0</v>
      </c>
      <c r="Q231" s="192">
        <f>ROUND(I231*H231,2)</f>
        <v>0</v>
      </c>
      <c r="R231" s="192">
        <f>ROUND(J231*H231,2)</f>
        <v>0</v>
      </c>
      <c r="S231" s="69"/>
      <c r="T231" s="193">
        <f>S231*H231</f>
        <v>0</v>
      </c>
      <c r="U231" s="193">
        <v>0</v>
      </c>
      <c r="V231" s="193">
        <f>U231*H231</f>
        <v>0</v>
      </c>
      <c r="W231" s="193">
        <v>0</v>
      </c>
      <c r="X231" s="194">
        <f>W231*H231</f>
        <v>0</v>
      </c>
      <c r="Y231" s="32"/>
      <c r="Z231" s="32"/>
      <c r="AA231" s="32"/>
      <c r="AB231" s="32"/>
      <c r="AC231" s="32"/>
      <c r="AD231" s="32"/>
      <c r="AE231" s="32"/>
      <c r="AR231" s="195" t="s">
        <v>322</v>
      </c>
      <c r="AT231" s="195" t="s">
        <v>144</v>
      </c>
      <c r="AU231" s="195" t="s">
        <v>91</v>
      </c>
      <c r="AY231" s="15" t="s">
        <v>141</v>
      </c>
      <c r="BE231" s="196">
        <f>IF(O231="základní",K231,0)</f>
        <v>0</v>
      </c>
      <c r="BF231" s="196">
        <f>IF(O231="snížená",K231,0)</f>
        <v>0</v>
      </c>
      <c r="BG231" s="196">
        <f>IF(O231="zákl. přenesená",K231,0)</f>
        <v>0</v>
      </c>
      <c r="BH231" s="196">
        <f>IF(O231="sníž. přenesená",K231,0)</f>
        <v>0</v>
      </c>
      <c r="BI231" s="196">
        <f>IF(O231="nulová",K231,0)</f>
        <v>0</v>
      </c>
      <c r="BJ231" s="15" t="s">
        <v>89</v>
      </c>
      <c r="BK231" s="196">
        <f>ROUND(P231*H231,2)</f>
        <v>0</v>
      </c>
      <c r="BL231" s="15" t="s">
        <v>322</v>
      </c>
      <c r="BM231" s="195" t="s">
        <v>447</v>
      </c>
    </row>
    <row r="232" spans="1:65" s="2" customFormat="1" ht="37.9" customHeight="1">
      <c r="A232" s="32"/>
      <c r="B232" s="33"/>
      <c r="C232" s="183" t="s">
        <v>448</v>
      </c>
      <c r="D232" s="183" t="s">
        <v>144</v>
      </c>
      <c r="E232" s="184" t="s">
        <v>449</v>
      </c>
      <c r="F232" s="185" t="s">
        <v>450</v>
      </c>
      <c r="G232" s="186" t="s">
        <v>446</v>
      </c>
      <c r="H232" s="187">
        <v>292.2</v>
      </c>
      <c r="I232" s="188"/>
      <c r="J232" s="188"/>
      <c r="K232" s="189">
        <f>ROUND(P232*H232,2)</f>
        <v>0</v>
      </c>
      <c r="L232" s="185" t="s">
        <v>148</v>
      </c>
      <c r="M232" s="37"/>
      <c r="N232" s="190" t="s">
        <v>1</v>
      </c>
      <c r="O232" s="191" t="s">
        <v>44</v>
      </c>
      <c r="P232" s="192">
        <f>I232+J232</f>
        <v>0</v>
      </c>
      <c r="Q232" s="192">
        <f>ROUND(I232*H232,2)</f>
        <v>0</v>
      </c>
      <c r="R232" s="192">
        <f>ROUND(J232*H232,2)</f>
        <v>0</v>
      </c>
      <c r="S232" s="69"/>
      <c r="T232" s="193">
        <f>S232*H232</f>
        <v>0</v>
      </c>
      <c r="U232" s="193">
        <v>0</v>
      </c>
      <c r="V232" s="193">
        <f>U232*H232</f>
        <v>0</v>
      </c>
      <c r="W232" s="193">
        <v>0</v>
      </c>
      <c r="X232" s="194">
        <f>W232*H232</f>
        <v>0</v>
      </c>
      <c r="Y232" s="32"/>
      <c r="Z232" s="32"/>
      <c r="AA232" s="32"/>
      <c r="AB232" s="32"/>
      <c r="AC232" s="32"/>
      <c r="AD232" s="32"/>
      <c r="AE232" s="32"/>
      <c r="AR232" s="195" t="s">
        <v>322</v>
      </c>
      <c r="AT232" s="195" t="s">
        <v>144</v>
      </c>
      <c r="AU232" s="195" t="s">
        <v>91</v>
      </c>
      <c r="AY232" s="15" t="s">
        <v>141</v>
      </c>
      <c r="BE232" s="196">
        <f>IF(O232="základní",K232,0)</f>
        <v>0</v>
      </c>
      <c r="BF232" s="196">
        <f>IF(O232="snížená",K232,0)</f>
        <v>0</v>
      </c>
      <c r="BG232" s="196">
        <f>IF(O232="zákl. přenesená",K232,0)</f>
        <v>0</v>
      </c>
      <c r="BH232" s="196">
        <f>IF(O232="sníž. přenesená",K232,0)</f>
        <v>0</v>
      </c>
      <c r="BI232" s="196">
        <f>IF(O232="nulová",K232,0)</f>
        <v>0</v>
      </c>
      <c r="BJ232" s="15" t="s">
        <v>89</v>
      </c>
      <c r="BK232" s="196">
        <f>ROUND(P232*H232,2)</f>
        <v>0</v>
      </c>
      <c r="BL232" s="15" t="s">
        <v>322</v>
      </c>
      <c r="BM232" s="195" t="s">
        <v>451</v>
      </c>
    </row>
    <row r="233" spans="1:65" s="13" customFormat="1" ht="11.25">
      <c r="B233" s="197"/>
      <c r="C233" s="198"/>
      <c r="D233" s="199" t="s">
        <v>151</v>
      </c>
      <c r="E233" s="198"/>
      <c r="F233" s="201" t="s">
        <v>452</v>
      </c>
      <c r="G233" s="198"/>
      <c r="H233" s="202">
        <v>292.2</v>
      </c>
      <c r="I233" s="203"/>
      <c r="J233" s="203"/>
      <c r="K233" s="198"/>
      <c r="L233" s="198"/>
      <c r="M233" s="204"/>
      <c r="N233" s="205"/>
      <c r="O233" s="206"/>
      <c r="P233" s="206"/>
      <c r="Q233" s="206"/>
      <c r="R233" s="206"/>
      <c r="S233" s="206"/>
      <c r="T233" s="206"/>
      <c r="U233" s="206"/>
      <c r="V233" s="206"/>
      <c r="W233" s="206"/>
      <c r="X233" s="207"/>
      <c r="AT233" s="208" t="s">
        <v>151</v>
      </c>
      <c r="AU233" s="208" t="s">
        <v>91</v>
      </c>
      <c r="AV233" s="13" t="s">
        <v>91</v>
      </c>
      <c r="AW233" s="13" t="s">
        <v>4</v>
      </c>
      <c r="AX233" s="13" t="s">
        <v>89</v>
      </c>
      <c r="AY233" s="208" t="s">
        <v>141</v>
      </c>
    </row>
    <row r="234" spans="1:65" s="2" customFormat="1" ht="24.2" customHeight="1">
      <c r="A234" s="32"/>
      <c r="B234" s="33"/>
      <c r="C234" s="183" t="s">
        <v>453</v>
      </c>
      <c r="D234" s="183" t="s">
        <v>144</v>
      </c>
      <c r="E234" s="184" t="s">
        <v>454</v>
      </c>
      <c r="F234" s="185" t="s">
        <v>455</v>
      </c>
      <c r="G234" s="186" t="s">
        <v>456</v>
      </c>
      <c r="H234" s="187">
        <v>19.48</v>
      </c>
      <c r="I234" s="188"/>
      <c r="J234" s="188"/>
      <c r="K234" s="189">
        <f t="shared" ref="K234:K241" si="40">ROUND(P234*H234,2)</f>
        <v>0</v>
      </c>
      <c r="L234" s="185" t="s">
        <v>148</v>
      </c>
      <c r="M234" s="37"/>
      <c r="N234" s="190" t="s">
        <v>1</v>
      </c>
      <c r="O234" s="191" t="s">
        <v>44</v>
      </c>
      <c r="P234" s="192">
        <f t="shared" ref="P234:P241" si="41">I234+J234</f>
        <v>0</v>
      </c>
      <c r="Q234" s="192">
        <f t="shared" ref="Q234:Q241" si="42">ROUND(I234*H234,2)</f>
        <v>0</v>
      </c>
      <c r="R234" s="192">
        <f t="shared" ref="R234:R241" si="43">ROUND(J234*H234,2)</f>
        <v>0</v>
      </c>
      <c r="S234" s="69"/>
      <c r="T234" s="193">
        <f t="shared" ref="T234:T241" si="44">S234*H234</f>
        <v>0</v>
      </c>
      <c r="U234" s="193">
        <v>0</v>
      </c>
      <c r="V234" s="193">
        <f t="shared" ref="V234:V241" si="45">U234*H234</f>
        <v>0</v>
      </c>
      <c r="W234" s="193">
        <v>0</v>
      </c>
      <c r="X234" s="194">
        <f t="shared" ref="X234:X241" si="46">W234*H234</f>
        <v>0</v>
      </c>
      <c r="Y234" s="32"/>
      <c r="Z234" s="32"/>
      <c r="AA234" s="32"/>
      <c r="AB234" s="32"/>
      <c r="AC234" s="32"/>
      <c r="AD234" s="32"/>
      <c r="AE234" s="32"/>
      <c r="AR234" s="195" t="s">
        <v>322</v>
      </c>
      <c r="AT234" s="195" t="s">
        <v>144</v>
      </c>
      <c r="AU234" s="195" t="s">
        <v>91</v>
      </c>
      <c r="AY234" s="15" t="s">
        <v>141</v>
      </c>
      <c r="BE234" s="196">
        <f t="shared" ref="BE234:BE241" si="47">IF(O234="základní",K234,0)</f>
        <v>0</v>
      </c>
      <c r="BF234" s="196">
        <f t="shared" ref="BF234:BF241" si="48">IF(O234="snížená",K234,0)</f>
        <v>0</v>
      </c>
      <c r="BG234" s="196">
        <f t="shared" ref="BG234:BG241" si="49">IF(O234="zákl. přenesená",K234,0)</f>
        <v>0</v>
      </c>
      <c r="BH234" s="196">
        <f t="shared" ref="BH234:BH241" si="50">IF(O234="sníž. přenesená",K234,0)</f>
        <v>0</v>
      </c>
      <c r="BI234" s="196">
        <f t="shared" ref="BI234:BI241" si="51">IF(O234="nulová",K234,0)</f>
        <v>0</v>
      </c>
      <c r="BJ234" s="15" t="s">
        <v>89</v>
      </c>
      <c r="BK234" s="196">
        <f t="shared" ref="BK234:BK241" si="52">ROUND(P234*H234,2)</f>
        <v>0</v>
      </c>
      <c r="BL234" s="15" t="s">
        <v>322</v>
      </c>
      <c r="BM234" s="195" t="s">
        <v>457</v>
      </c>
    </row>
    <row r="235" spans="1:65" s="2" customFormat="1" ht="24.2" customHeight="1">
      <c r="A235" s="32"/>
      <c r="B235" s="33"/>
      <c r="C235" s="183" t="s">
        <v>458</v>
      </c>
      <c r="D235" s="183" t="s">
        <v>144</v>
      </c>
      <c r="E235" s="184" t="s">
        <v>459</v>
      </c>
      <c r="F235" s="185" t="s">
        <v>460</v>
      </c>
      <c r="G235" s="186" t="s">
        <v>446</v>
      </c>
      <c r="H235" s="187">
        <v>19.48</v>
      </c>
      <c r="I235" s="188"/>
      <c r="J235" s="188"/>
      <c r="K235" s="189">
        <f t="shared" si="40"/>
        <v>0</v>
      </c>
      <c r="L235" s="185" t="s">
        <v>148</v>
      </c>
      <c r="M235" s="37"/>
      <c r="N235" s="190" t="s">
        <v>1</v>
      </c>
      <c r="O235" s="191" t="s">
        <v>44</v>
      </c>
      <c r="P235" s="192">
        <f t="shared" si="41"/>
        <v>0</v>
      </c>
      <c r="Q235" s="192">
        <f t="shared" si="42"/>
        <v>0</v>
      </c>
      <c r="R235" s="192">
        <f t="shared" si="43"/>
        <v>0</v>
      </c>
      <c r="S235" s="69"/>
      <c r="T235" s="193">
        <f t="shared" si="44"/>
        <v>0</v>
      </c>
      <c r="U235" s="193">
        <v>0</v>
      </c>
      <c r="V235" s="193">
        <f t="shared" si="45"/>
        <v>0</v>
      </c>
      <c r="W235" s="193">
        <v>0</v>
      </c>
      <c r="X235" s="194">
        <f t="shared" si="46"/>
        <v>0</v>
      </c>
      <c r="Y235" s="32"/>
      <c r="Z235" s="32"/>
      <c r="AA235" s="32"/>
      <c r="AB235" s="32"/>
      <c r="AC235" s="32"/>
      <c r="AD235" s="32"/>
      <c r="AE235" s="32"/>
      <c r="AR235" s="195" t="s">
        <v>322</v>
      </c>
      <c r="AT235" s="195" t="s">
        <v>144</v>
      </c>
      <c r="AU235" s="195" t="s">
        <v>91</v>
      </c>
      <c r="AY235" s="15" t="s">
        <v>141</v>
      </c>
      <c r="BE235" s="196">
        <f t="shared" si="47"/>
        <v>0</v>
      </c>
      <c r="BF235" s="196">
        <f t="shared" si="48"/>
        <v>0</v>
      </c>
      <c r="BG235" s="196">
        <f t="shared" si="49"/>
        <v>0</v>
      </c>
      <c r="BH235" s="196">
        <f t="shared" si="50"/>
        <v>0</v>
      </c>
      <c r="BI235" s="196">
        <f t="shared" si="51"/>
        <v>0</v>
      </c>
      <c r="BJ235" s="15" t="s">
        <v>89</v>
      </c>
      <c r="BK235" s="196">
        <f t="shared" si="52"/>
        <v>0</v>
      </c>
      <c r="BL235" s="15" t="s">
        <v>322</v>
      </c>
      <c r="BM235" s="195" t="s">
        <v>461</v>
      </c>
    </row>
    <row r="236" spans="1:65" s="2" customFormat="1" ht="24.2" customHeight="1">
      <c r="A236" s="32"/>
      <c r="B236" s="33"/>
      <c r="C236" s="183" t="s">
        <v>462</v>
      </c>
      <c r="D236" s="183" t="s">
        <v>144</v>
      </c>
      <c r="E236" s="184" t="s">
        <v>463</v>
      </c>
      <c r="F236" s="185" t="s">
        <v>464</v>
      </c>
      <c r="G236" s="186" t="s">
        <v>167</v>
      </c>
      <c r="H236" s="187">
        <v>62</v>
      </c>
      <c r="I236" s="188"/>
      <c r="J236" s="188"/>
      <c r="K236" s="189">
        <f t="shared" si="40"/>
        <v>0</v>
      </c>
      <c r="L236" s="185" t="s">
        <v>148</v>
      </c>
      <c r="M236" s="37"/>
      <c r="N236" s="190" t="s">
        <v>1</v>
      </c>
      <c r="O236" s="191" t="s">
        <v>44</v>
      </c>
      <c r="P236" s="192">
        <f t="shared" si="41"/>
        <v>0</v>
      </c>
      <c r="Q236" s="192">
        <f t="shared" si="42"/>
        <v>0</v>
      </c>
      <c r="R236" s="192">
        <f t="shared" si="43"/>
        <v>0</v>
      </c>
      <c r="S236" s="69"/>
      <c r="T236" s="193">
        <f t="shared" si="44"/>
        <v>0</v>
      </c>
      <c r="U236" s="193">
        <v>0</v>
      </c>
      <c r="V236" s="193">
        <f t="shared" si="45"/>
        <v>0</v>
      </c>
      <c r="W236" s="193">
        <v>0</v>
      </c>
      <c r="X236" s="194">
        <f t="shared" si="46"/>
        <v>0</v>
      </c>
      <c r="Y236" s="32"/>
      <c r="Z236" s="32"/>
      <c r="AA236" s="32"/>
      <c r="AB236" s="32"/>
      <c r="AC236" s="32"/>
      <c r="AD236" s="32"/>
      <c r="AE236" s="32"/>
      <c r="AR236" s="195" t="s">
        <v>322</v>
      </c>
      <c r="AT236" s="195" t="s">
        <v>144</v>
      </c>
      <c r="AU236" s="195" t="s">
        <v>91</v>
      </c>
      <c r="AY236" s="15" t="s">
        <v>141</v>
      </c>
      <c r="BE236" s="196">
        <f t="shared" si="47"/>
        <v>0</v>
      </c>
      <c r="BF236" s="196">
        <f t="shared" si="48"/>
        <v>0</v>
      </c>
      <c r="BG236" s="196">
        <f t="shared" si="49"/>
        <v>0</v>
      </c>
      <c r="BH236" s="196">
        <f t="shared" si="50"/>
        <v>0</v>
      </c>
      <c r="BI236" s="196">
        <f t="shared" si="51"/>
        <v>0</v>
      </c>
      <c r="BJ236" s="15" t="s">
        <v>89</v>
      </c>
      <c r="BK236" s="196">
        <f t="shared" si="52"/>
        <v>0</v>
      </c>
      <c r="BL236" s="15" t="s">
        <v>322</v>
      </c>
      <c r="BM236" s="195" t="s">
        <v>465</v>
      </c>
    </row>
    <row r="237" spans="1:65" s="2" customFormat="1" ht="24.2" customHeight="1">
      <c r="A237" s="32"/>
      <c r="B237" s="33"/>
      <c r="C237" s="183" t="s">
        <v>466</v>
      </c>
      <c r="D237" s="183" t="s">
        <v>144</v>
      </c>
      <c r="E237" s="184" t="s">
        <v>467</v>
      </c>
      <c r="F237" s="185" t="s">
        <v>468</v>
      </c>
      <c r="G237" s="186" t="s">
        <v>437</v>
      </c>
      <c r="H237" s="187">
        <v>62</v>
      </c>
      <c r="I237" s="188"/>
      <c r="J237" s="188"/>
      <c r="K237" s="189">
        <f t="shared" si="40"/>
        <v>0</v>
      </c>
      <c r="L237" s="185" t="s">
        <v>148</v>
      </c>
      <c r="M237" s="37"/>
      <c r="N237" s="190" t="s">
        <v>1</v>
      </c>
      <c r="O237" s="191" t="s">
        <v>44</v>
      </c>
      <c r="P237" s="192">
        <f t="shared" si="41"/>
        <v>0</v>
      </c>
      <c r="Q237" s="192">
        <f t="shared" si="42"/>
        <v>0</v>
      </c>
      <c r="R237" s="192">
        <f t="shared" si="43"/>
        <v>0</v>
      </c>
      <c r="S237" s="69"/>
      <c r="T237" s="193">
        <f t="shared" si="44"/>
        <v>0</v>
      </c>
      <c r="U237" s="193">
        <v>0</v>
      </c>
      <c r="V237" s="193">
        <f t="shared" si="45"/>
        <v>0</v>
      </c>
      <c r="W237" s="193">
        <v>0</v>
      </c>
      <c r="X237" s="194">
        <f t="shared" si="46"/>
        <v>0</v>
      </c>
      <c r="Y237" s="32"/>
      <c r="Z237" s="32"/>
      <c r="AA237" s="32"/>
      <c r="AB237" s="32"/>
      <c r="AC237" s="32"/>
      <c r="AD237" s="32"/>
      <c r="AE237" s="32"/>
      <c r="AR237" s="195" t="s">
        <v>322</v>
      </c>
      <c r="AT237" s="195" t="s">
        <v>144</v>
      </c>
      <c r="AU237" s="195" t="s">
        <v>91</v>
      </c>
      <c r="AY237" s="15" t="s">
        <v>141</v>
      </c>
      <c r="BE237" s="196">
        <f t="shared" si="47"/>
        <v>0</v>
      </c>
      <c r="BF237" s="196">
        <f t="shared" si="48"/>
        <v>0</v>
      </c>
      <c r="BG237" s="196">
        <f t="shared" si="49"/>
        <v>0</v>
      </c>
      <c r="BH237" s="196">
        <f t="shared" si="50"/>
        <v>0</v>
      </c>
      <c r="BI237" s="196">
        <f t="shared" si="51"/>
        <v>0</v>
      </c>
      <c r="BJ237" s="15" t="s">
        <v>89</v>
      </c>
      <c r="BK237" s="196">
        <f t="shared" si="52"/>
        <v>0</v>
      </c>
      <c r="BL237" s="15" t="s">
        <v>322</v>
      </c>
      <c r="BM237" s="195" t="s">
        <v>469</v>
      </c>
    </row>
    <row r="238" spans="1:65" s="2" customFormat="1" ht="24.2" customHeight="1">
      <c r="A238" s="32"/>
      <c r="B238" s="33"/>
      <c r="C238" s="183" t="s">
        <v>470</v>
      </c>
      <c r="D238" s="183" t="s">
        <v>144</v>
      </c>
      <c r="E238" s="184" t="s">
        <v>471</v>
      </c>
      <c r="F238" s="185" t="s">
        <v>472</v>
      </c>
      <c r="G238" s="186" t="s">
        <v>437</v>
      </c>
      <c r="H238" s="187">
        <v>62</v>
      </c>
      <c r="I238" s="188"/>
      <c r="J238" s="188"/>
      <c r="K238" s="189">
        <f t="shared" si="40"/>
        <v>0</v>
      </c>
      <c r="L238" s="185" t="s">
        <v>148</v>
      </c>
      <c r="M238" s="37"/>
      <c r="N238" s="190" t="s">
        <v>1</v>
      </c>
      <c r="O238" s="191" t="s">
        <v>44</v>
      </c>
      <c r="P238" s="192">
        <f t="shared" si="41"/>
        <v>0</v>
      </c>
      <c r="Q238" s="192">
        <f t="shared" si="42"/>
        <v>0</v>
      </c>
      <c r="R238" s="192">
        <f t="shared" si="43"/>
        <v>0</v>
      </c>
      <c r="S238" s="69"/>
      <c r="T238" s="193">
        <f t="shared" si="44"/>
        <v>0</v>
      </c>
      <c r="U238" s="193">
        <v>0</v>
      </c>
      <c r="V238" s="193">
        <f t="shared" si="45"/>
        <v>0</v>
      </c>
      <c r="W238" s="193">
        <v>0</v>
      </c>
      <c r="X238" s="194">
        <f t="shared" si="46"/>
        <v>0</v>
      </c>
      <c r="Y238" s="32"/>
      <c r="Z238" s="32"/>
      <c r="AA238" s="32"/>
      <c r="AB238" s="32"/>
      <c r="AC238" s="32"/>
      <c r="AD238" s="32"/>
      <c r="AE238" s="32"/>
      <c r="AR238" s="195" t="s">
        <v>322</v>
      </c>
      <c r="AT238" s="195" t="s">
        <v>144</v>
      </c>
      <c r="AU238" s="195" t="s">
        <v>91</v>
      </c>
      <c r="AY238" s="15" t="s">
        <v>141</v>
      </c>
      <c r="BE238" s="196">
        <f t="shared" si="47"/>
        <v>0</v>
      </c>
      <c r="BF238" s="196">
        <f t="shared" si="48"/>
        <v>0</v>
      </c>
      <c r="BG238" s="196">
        <f t="shared" si="49"/>
        <v>0</v>
      </c>
      <c r="BH238" s="196">
        <f t="shared" si="50"/>
        <v>0</v>
      </c>
      <c r="BI238" s="196">
        <f t="shared" si="51"/>
        <v>0</v>
      </c>
      <c r="BJ238" s="15" t="s">
        <v>89</v>
      </c>
      <c r="BK238" s="196">
        <f t="shared" si="52"/>
        <v>0</v>
      </c>
      <c r="BL238" s="15" t="s">
        <v>322</v>
      </c>
      <c r="BM238" s="195" t="s">
        <v>473</v>
      </c>
    </row>
    <row r="239" spans="1:65" s="2" customFormat="1" ht="24.2" customHeight="1">
      <c r="A239" s="32"/>
      <c r="B239" s="33"/>
      <c r="C239" s="183" t="s">
        <v>474</v>
      </c>
      <c r="D239" s="183" t="s">
        <v>144</v>
      </c>
      <c r="E239" s="184" t="s">
        <v>475</v>
      </c>
      <c r="F239" s="185" t="s">
        <v>476</v>
      </c>
      <c r="G239" s="186" t="s">
        <v>437</v>
      </c>
      <c r="H239" s="187">
        <v>62</v>
      </c>
      <c r="I239" s="188"/>
      <c r="J239" s="188"/>
      <c r="K239" s="189">
        <f t="shared" si="40"/>
        <v>0</v>
      </c>
      <c r="L239" s="185" t="s">
        <v>148</v>
      </c>
      <c r="M239" s="37"/>
      <c r="N239" s="190" t="s">
        <v>1</v>
      </c>
      <c r="O239" s="191" t="s">
        <v>44</v>
      </c>
      <c r="P239" s="192">
        <f t="shared" si="41"/>
        <v>0</v>
      </c>
      <c r="Q239" s="192">
        <f t="shared" si="42"/>
        <v>0</v>
      </c>
      <c r="R239" s="192">
        <f t="shared" si="43"/>
        <v>0</v>
      </c>
      <c r="S239" s="69"/>
      <c r="T239" s="193">
        <f t="shared" si="44"/>
        <v>0</v>
      </c>
      <c r="U239" s="193">
        <v>3.0000000000000001E-5</v>
      </c>
      <c r="V239" s="193">
        <f t="shared" si="45"/>
        <v>1.8600000000000001E-3</v>
      </c>
      <c r="W239" s="193">
        <v>0</v>
      </c>
      <c r="X239" s="194">
        <f t="shared" si="46"/>
        <v>0</v>
      </c>
      <c r="Y239" s="32"/>
      <c r="Z239" s="32"/>
      <c r="AA239" s="32"/>
      <c r="AB239" s="32"/>
      <c r="AC239" s="32"/>
      <c r="AD239" s="32"/>
      <c r="AE239" s="32"/>
      <c r="AR239" s="195" t="s">
        <v>322</v>
      </c>
      <c r="AT239" s="195" t="s">
        <v>144</v>
      </c>
      <c r="AU239" s="195" t="s">
        <v>91</v>
      </c>
      <c r="AY239" s="15" t="s">
        <v>141</v>
      </c>
      <c r="BE239" s="196">
        <f t="shared" si="47"/>
        <v>0</v>
      </c>
      <c r="BF239" s="196">
        <f t="shared" si="48"/>
        <v>0</v>
      </c>
      <c r="BG239" s="196">
        <f t="shared" si="49"/>
        <v>0</v>
      </c>
      <c r="BH239" s="196">
        <f t="shared" si="50"/>
        <v>0</v>
      </c>
      <c r="BI239" s="196">
        <f t="shared" si="51"/>
        <v>0</v>
      </c>
      <c r="BJ239" s="15" t="s">
        <v>89</v>
      </c>
      <c r="BK239" s="196">
        <f t="shared" si="52"/>
        <v>0</v>
      </c>
      <c r="BL239" s="15" t="s">
        <v>322</v>
      </c>
      <c r="BM239" s="195" t="s">
        <v>477</v>
      </c>
    </row>
    <row r="240" spans="1:65" s="2" customFormat="1" ht="24.2" customHeight="1">
      <c r="A240" s="32"/>
      <c r="B240" s="33"/>
      <c r="C240" s="183" t="s">
        <v>478</v>
      </c>
      <c r="D240" s="183" t="s">
        <v>144</v>
      </c>
      <c r="E240" s="184" t="s">
        <v>479</v>
      </c>
      <c r="F240" s="185" t="s">
        <v>480</v>
      </c>
      <c r="G240" s="186" t="s">
        <v>167</v>
      </c>
      <c r="H240" s="187">
        <v>62</v>
      </c>
      <c r="I240" s="188"/>
      <c r="J240" s="188"/>
      <c r="K240" s="189">
        <f t="shared" si="40"/>
        <v>0</v>
      </c>
      <c r="L240" s="185" t="s">
        <v>148</v>
      </c>
      <c r="M240" s="37"/>
      <c r="N240" s="190" t="s">
        <v>1</v>
      </c>
      <c r="O240" s="191" t="s">
        <v>44</v>
      </c>
      <c r="P240" s="192">
        <f t="shared" si="41"/>
        <v>0</v>
      </c>
      <c r="Q240" s="192">
        <f t="shared" si="42"/>
        <v>0</v>
      </c>
      <c r="R240" s="192">
        <f t="shared" si="43"/>
        <v>0</v>
      </c>
      <c r="S240" s="69"/>
      <c r="T240" s="193">
        <f t="shared" si="44"/>
        <v>0</v>
      </c>
      <c r="U240" s="193">
        <v>0</v>
      </c>
      <c r="V240" s="193">
        <f t="shared" si="45"/>
        <v>0</v>
      </c>
      <c r="W240" s="193">
        <v>0</v>
      </c>
      <c r="X240" s="194">
        <f t="shared" si="46"/>
        <v>0</v>
      </c>
      <c r="Y240" s="32"/>
      <c r="Z240" s="32"/>
      <c r="AA240" s="32"/>
      <c r="AB240" s="32"/>
      <c r="AC240" s="32"/>
      <c r="AD240" s="32"/>
      <c r="AE240" s="32"/>
      <c r="AR240" s="195" t="s">
        <v>322</v>
      </c>
      <c r="AT240" s="195" t="s">
        <v>144</v>
      </c>
      <c r="AU240" s="195" t="s">
        <v>91</v>
      </c>
      <c r="AY240" s="15" t="s">
        <v>141</v>
      </c>
      <c r="BE240" s="196">
        <f t="shared" si="47"/>
        <v>0</v>
      </c>
      <c r="BF240" s="196">
        <f t="shared" si="48"/>
        <v>0</v>
      </c>
      <c r="BG240" s="196">
        <f t="shared" si="49"/>
        <v>0</v>
      </c>
      <c r="BH240" s="196">
        <f t="shared" si="50"/>
        <v>0</v>
      </c>
      <c r="BI240" s="196">
        <f t="shared" si="51"/>
        <v>0</v>
      </c>
      <c r="BJ240" s="15" t="s">
        <v>89</v>
      </c>
      <c r="BK240" s="196">
        <f t="shared" si="52"/>
        <v>0</v>
      </c>
      <c r="BL240" s="15" t="s">
        <v>322</v>
      </c>
      <c r="BM240" s="195" t="s">
        <v>481</v>
      </c>
    </row>
    <row r="241" spans="1:65" s="2" customFormat="1" ht="24.2" customHeight="1">
      <c r="A241" s="32"/>
      <c r="B241" s="33"/>
      <c r="C241" s="183" t="s">
        <v>482</v>
      </c>
      <c r="D241" s="183" t="s">
        <v>144</v>
      </c>
      <c r="E241" s="184" t="s">
        <v>483</v>
      </c>
      <c r="F241" s="185" t="s">
        <v>484</v>
      </c>
      <c r="G241" s="186" t="s">
        <v>167</v>
      </c>
      <c r="H241" s="187">
        <v>124</v>
      </c>
      <c r="I241" s="188"/>
      <c r="J241" s="188"/>
      <c r="K241" s="189">
        <f t="shared" si="40"/>
        <v>0</v>
      </c>
      <c r="L241" s="185" t="s">
        <v>148</v>
      </c>
      <c r="M241" s="37"/>
      <c r="N241" s="190" t="s">
        <v>1</v>
      </c>
      <c r="O241" s="191" t="s">
        <v>44</v>
      </c>
      <c r="P241" s="192">
        <f t="shared" si="41"/>
        <v>0</v>
      </c>
      <c r="Q241" s="192">
        <f t="shared" si="42"/>
        <v>0</v>
      </c>
      <c r="R241" s="192">
        <f t="shared" si="43"/>
        <v>0</v>
      </c>
      <c r="S241" s="69"/>
      <c r="T241" s="193">
        <f t="shared" si="44"/>
        <v>0</v>
      </c>
      <c r="U241" s="193">
        <v>1.2E-4</v>
      </c>
      <c r="V241" s="193">
        <f t="shared" si="45"/>
        <v>1.4880000000000001E-2</v>
      </c>
      <c r="W241" s="193">
        <v>0</v>
      </c>
      <c r="X241" s="194">
        <f t="shared" si="46"/>
        <v>0</v>
      </c>
      <c r="Y241" s="32"/>
      <c r="Z241" s="32"/>
      <c r="AA241" s="32"/>
      <c r="AB241" s="32"/>
      <c r="AC241" s="32"/>
      <c r="AD241" s="32"/>
      <c r="AE241" s="32"/>
      <c r="AR241" s="195" t="s">
        <v>322</v>
      </c>
      <c r="AT241" s="195" t="s">
        <v>144</v>
      </c>
      <c r="AU241" s="195" t="s">
        <v>91</v>
      </c>
      <c r="AY241" s="15" t="s">
        <v>141</v>
      </c>
      <c r="BE241" s="196">
        <f t="shared" si="47"/>
        <v>0</v>
      </c>
      <c r="BF241" s="196">
        <f t="shared" si="48"/>
        <v>0</v>
      </c>
      <c r="BG241" s="196">
        <f t="shared" si="49"/>
        <v>0</v>
      </c>
      <c r="BH241" s="196">
        <f t="shared" si="50"/>
        <v>0</v>
      </c>
      <c r="BI241" s="196">
        <f t="shared" si="51"/>
        <v>0</v>
      </c>
      <c r="BJ241" s="15" t="s">
        <v>89</v>
      </c>
      <c r="BK241" s="196">
        <f t="shared" si="52"/>
        <v>0</v>
      </c>
      <c r="BL241" s="15" t="s">
        <v>322</v>
      </c>
      <c r="BM241" s="195" t="s">
        <v>485</v>
      </c>
    </row>
    <row r="242" spans="1:65" s="13" customFormat="1" ht="11.25">
      <c r="B242" s="197"/>
      <c r="C242" s="198"/>
      <c r="D242" s="199" t="s">
        <v>151</v>
      </c>
      <c r="E242" s="200" t="s">
        <v>1</v>
      </c>
      <c r="F242" s="201" t="s">
        <v>486</v>
      </c>
      <c r="G242" s="198"/>
      <c r="H242" s="202">
        <v>124</v>
      </c>
      <c r="I242" s="203"/>
      <c r="J242" s="203"/>
      <c r="K242" s="198"/>
      <c r="L242" s="198"/>
      <c r="M242" s="204"/>
      <c r="N242" s="205"/>
      <c r="O242" s="206"/>
      <c r="P242" s="206"/>
      <c r="Q242" s="206"/>
      <c r="R242" s="206"/>
      <c r="S242" s="206"/>
      <c r="T242" s="206"/>
      <c r="U242" s="206"/>
      <c r="V242" s="206"/>
      <c r="W242" s="206"/>
      <c r="X242" s="207"/>
      <c r="AT242" s="208" t="s">
        <v>151</v>
      </c>
      <c r="AU242" s="208" t="s">
        <v>91</v>
      </c>
      <c r="AV242" s="13" t="s">
        <v>91</v>
      </c>
      <c r="AW242" s="13" t="s">
        <v>5</v>
      </c>
      <c r="AX242" s="13" t="s">
        <v>89</v>
      </c>
      <c r="AY242" s="208" t="s">
        <v>141</v>
      </c>
    </row>
    <row r="243" spans="1:65" s="2" customFormat="1" ht="14.45" customHeight="1">
      <c r="A243" s="32"/>
      <c r="B243" s="33"/>
      <c r="C243" s="183" t="s">
        <v>487</v>
      </c>
      <c r="D243" s="183" t="s">
        <v>144</v>
      </c>
      <c r="E243" s="184" t="s">
        <v>408</v>
      </c>
      <c r="F243" s="185" t="s">
        <v>409</v>
      </c>
      <c r="G243" s="186" t="s">
        <v>287</v>
      </c>
      <c r="H243" s="223"/>
      <c r="I243" s="188"/>
      <c r="J243" s="188"/>
      <c r="K243" s="189">
        <f>ROUND(P243*H243,2)</f>
        <v>0</v>
      </c>
      <c r="L243" s="185" t="s">
        <v>1</v>
      </c>
      <c r="M243" s="37"/>
      <c r="N243" s="190" t="s">
        <v>1</v>
      </c>
      <c r="O243" s="191" t="s">
        <v>44</v>
      </c>
      <c r="P243" s="192">
        <f>I243+J243</f>
        <v>0</v>
      </c>
      <c r="Q243" s="192">
        <f>ROUND(I243*H243,2)</f>
        <v>0</v>
      </c>
      <c r="R243" s="192">
        <f>ROUND(J243*H243,2)</f>
        <v>0</v>
      </c>
      <c r="S243" s="69"/>
      <c r="T243" s="193">
        <f>S243*H243</f>
        <v>0</v>
      </c>
      <c r="U243" s="193">
        <v>0</v>
      </c>
      <c r="V243" s="193">
        <f>U243*H243</f>
        <v>0</v>
      </c>
      <c r="W243" s="193">
        <v>0</v>
      </c>
      <c r="X243" s="194">
        <f>W243*H243</f>
        <v>0</v>
      </c>
      <c r="Y243" s="32"/>
      <c r="Z243" s="32"/>
      <c r="AA243" s="32"/>
      <c r="AB243" s="32"/>
      <c r="AC243" s="32"/>
      <c r="AD243" s="32"/>
      <c r="AE243" s="32"/>
      <c r="AR243" s="195" t="s">
        <v>322</v>
      </c>
      <c r="AT243" s="195" t="s">
        <v>144</v>
      </c>
      <c r="AU243" s="195" t="s">
        <v>91</v>
      </c>
      <c r="AY243" s="15" t="s">
        <v>141</v>
      </c>
      <c r="BE243" s="196">
        <f>IF(O243="základní",K243,0)</f>
        <v>0</v>
      </c>
      <c r="BF243" s="196">
        <f>IF(O243="snížená",K243,0)</f>
        <v>0</v>
      </c>
      <c r="BG243" s="196">
        <f>IF(O243="zákl. přenesená",K243,0)</f>
        <v>0</v>
      </c>
      <c r="BH243" s="196">
        <f>IF(O243="sníž. přenesená",K243,0)</f>
        <v>0</v>
      </c>
      <c r="BI243" s="196">
        <f>IF(O243="nulová",K243,0)</f>
        <v>0</v>
      </c>
      <c r="BJ243" s="15" t="s">
        <v>89</v>
      </c>
      <c r="BK243" s="196">
        <f>ROUND(P243*H243,2)</f>
        <v>0</v>
      </c>
      <c r="BL243" s="15" t="s">
        <v>322</v>
      </c>
      <c r="BM243" s="195" t="s">
        <v>488</v>
      </c>
    </row>
    <row r="244" spans="1:65" s="12" customFormat="1" ht="25.9" customHeight="1">
      <c r="B244" s="166"/>
      <c r="C244" s="167"/>
      <c r="D244" s="168" t="s">
        <v>80</v>
      </c>
      <c r="E244" s="169" t="s">
        <v>489</v>
      </c>
      <c r="F244" s="169" t="s">
        <v>490</v>
      </c>
      <c r="G244" s="167"/>
      <c r="H244" s="167"/>
      <c r="I244" s="170"/>
      <c r="J244" s="170"/>
      <c r="K244" s="171">
        <f>BK244</f>
        <v>0</v>
      </c>
      <c r="L244" s="167"/>
      <c r="M244" s="172"/>
      <c r="N244" s="173"/>
      <c r="O244" s="174"/>
      <c r="P244" s="174"/>
      <c r="Q244" s="175">
        <f>SUM(Q245:Q252)</f>
        <v>0</v>
      </c>
      <c r="R244" s="175">
        <f>SUM(R245:R252)</f>
        <v>0</v>
      </c>
      <c r="S244" s="174"/>
      <c r="T244" s="176">
        <f>SUM(T245:T252)</f>
        <v>0</v>
      </c>
      <c r="U244" s="174"/>
      <c r="V244" s="176">
        <f>SUM(V245:V252)</f>
        <v>0</v>
      </c>
      <c r="W244" s="174"/>
      <c r="X244" s="177">
        <f>SUM(X245:X252)</f>
        <v>0</v>
      </c>
      <c r="AR244" s="178" t="s">
        <v>149</v>
      </c>
      <c r="AT244" s="179" t="s">
        <v>80</v>
      </c>
      <c r="AU244" s="179" t="s">
        <v>81</v>
      </c>
      <c r="AY244" s="178" t="s">
        <v>141</v>
      </c>
      <c r="BK244" s="180">
        <f>SUM(BK245:BK252)</f>
        <v>0</v>
      </c>
    </row>
    <row r="245" spans="1:65" s="2" customFormat="1" ht="24.2" customHeight="1">
      <c r="A245" s="32"/>
      <c r="B245" s="33"/>
      <c r="C245" s="183" t="s">
        <v>491</v>
      </c>
      <c r="D245" s="183" t="s">
        <v>144</v>
      </c>
      <c r="E245" s="184" t="s">
        <v>492</v>
      </c>
      <c r="F245" s="185" t="s">
        <v>493</v>
      </c>
      <c r="G245" s="186" t="s">
        <v>147</v>
      </c>
      <c r="H245" s="187">
        <v>8</v>
      </c>
      <c r="I245" s="188"/>
      <c r="J245" s="188"/>
      <c r="K245" s="189">
        <f t="shared" ref="K245:K251" si="53">ROUND(P245*H245,2)</f>
        <v>0</v>
      </c>
      <c r="L245" s="185" t="s">
        <v>1</v>
      </c>
      <c r="M245" s="37"/>
      <c r="N245" s="190" t="s">
        <v>1</v>
      </c>
      <c r="O245" s="191" t="s">
        <v>44</v>
      </c>
      <c r="P245" s="192">
        <f t="shared" ref="P245:P251" si="54">I245+J245</f>
        <v>0</v>
      </c>
      <c r="Q245" s="192">
        <f t="shared" ref="Q245:Q251" si="55">ROUND(I245*H245,2)</f>
        <v>0</v>
      </c>
      <c r="R245" s="192">
        <f t="shared" ref="R245:R251" si="56">ROUND(J245*H245,2)</f>
        <v>0</v>
      </c>
      <c r="S245" s="69"/>
      <c r="T245" s="193">
        <f t="shared" ref="T245:T251" si="57">S245*H245</f>
        <v>0</v>
      </c>
      <c r="U245" s="193">
        <v>0</v>
      </c>
      <c r="V245" s="193">
        <f t="shared" ref="V245:V251" si="58">U245*H245</f>
        <v>0</v>
      </c>
      <c r="W245" s="193">
        <v>0</v>
      </c>
      <c r="X245" s="194">
        <f t="shared" ref="X245:X251" si="59">W245*H245</f>
        <v>0</v>
      </c>
      <c r="Y245" s="32"/>
      <c r="Z245" s="32"/>
      <c r="AA245" s="32"/>
      <c r="AB245" s="32"/>
      <c r="AC245" s="32"/>
      <c r="AD245" s="32"/>
      <c r="AE245" s="32"/>
      <c r="AR245" s="195" t="s">
        <v>494</v>
      </c>
      <c r="AT245" s="195" t="s">
        <v>144</v>
      </c>
      <c r="AU245" s="195" t="s">
        <v>89</v>
      </c>
      <c r="AY245" s="15" t="s">
        <v>141</v>
      </c>
      <c r="BE245" s="196">
        <f t="shared" ref="BE245:BE251" si="60">IF(O245="základní",K245,0)</f>
        <v>0</v>
      </c>
      <c r="BF245" s="196">
        <f t="shared" ref="BF245:BF251" si="61">IF(O245="snížená",K245,0)</f>
        <v>0</v>
      </c>
      <c r="BG245" s="196">
        <f t="shared" ref="BG245:BG251" si="62">IF(O245="zákl. přenesená",K245,0)</f>
        <v>0</v>
      </c>
      <c r="BH245" s="196">
        <f t="shared" ref="BH245:BH251" si="63">IF(O245="sníž. přenesená",K245,0)</f>
        <v>0</v>
      </c>
      <c r="BI245" s="196">
        <f t="shared" ref="BI245:BI251" si="64">IF(O245="nulová",K245,0)</f>
        <v>0</v>
      </c>
      <c r="BJ245" s="15" t="s">
        <v>89</v>
      </c>
      <c r="BK245" s="196">
        <f t="shared" ref="BK245:BK251" si="65">ROUND(P245*H245,2)</f>
        <v>0</v>
      </c>
      <c r="BL245" s="15" t="s">
        <v>494</v>
      </c>
      <c r="BM245" s="195" t="s">
        <v>495</v>
      </c>
    </row>
    <row r="246" spans="1:65" s="2" customFormat="1" ht="14.45" customHeight="1">
      <c r="A246" s="32"/>
      <c r="B246" s="33"/>
      <c r="C246" s="183" t="s">
        <v>496</v>
      </c>
      <c r="D246" s="183" t="s">
        <v>144</v>
      </c>
      <c r="E246" s="184" t="s">
        <v>497</v>
      </c>
      <c r="F246" s="185" t="s">
        <v>498</v>
      </c>
      <c r="G246" s="186" t="s">
        <v>147</v>
      </c>
      <c r="H246" s="187">
        <v>8</v>
      </c>
      <c r="I246" s="188"/>
      <c r="J246" s="188"/>
      <c r="K246" s="189">
        <f t="shared" si="53"/>
        <v>0</v>
      </c>
      <c r="L246" s="185" t="s">
        <v>1</v>
      </c>
      <c r="M246" s="37"/>
      <c r="N246" s="190" t="s">
        <v>1</v>
      </c>
      <c r="O246" s="191" t="s">
        <v>44</v>
      </c>
      <c r="P246" s="192">
        <f t="shared" si="54"/>
        <v>0</v>
      </c>
      <c r="Q246" s="192">
        <f t="shared" si="55"/>
        <v>0</v>
      </c>
      <c r="R246" s="192">
        <f t="shared" si="56"/>
        <v>0</v>
      </c>
      <c r="S246" s="69"/>
      <c r="T246" s="193">
        <f t="shared" si="57"/>
        <v>0</v>
      </c>
      <c r="U246" s="193">
        <v>0</v>
      </c>
      <c r="V246" s="193">
        <f t="shared" si="58"/>
        <v>0</v>
      </c>
      <c r="W246" s="193">
        <v>0</v>
      </c>
      <c r="X246" s="194">
        <f t="shared" si="59"/>
        <v>0</v>
      </c>
      <c r="Y246" s="32"/>
      <c r="Z246" s="32"/>
      <c r="AA246" s="32"/>
      <c r="AB246" s="32"/>
      <c r="AC246" s="32"/>
      <c r="AD246" s="32"/>
      <c r="AE246" s="32"/>
      <c r="AR246" s="195" t="s">
        <v>494</v>
      </c>
      <c r="AT246" s="195" t="s">
        <v>144</v>
      </c>
      <c r="AU246" s="195" t="s">
        <v>89</v>
      </c>
      <c r="AY246" s="15" t="s">
        <v>141</v>
      </c>
      <c r="BE246" s="196">
        <f t="shared" si="60"/>
        <v>0</v>
      </c>
      <c r="BF246" s="196">
        <f t="shared" si="61"/>
        <v>0</v>
      </c>
      <c r="BG246" s="196">
        <f t="shared" si="62"/>
        <v>0</v>
      </c>
      <c r="BH246" s="196">
        <f t="shared" si="63"/>
        <v>0</v>
      </c>
      <c r="BI246" s="196">
        <f t="shared" si="64"/>
        <v>0</v>
      </c>
      <c r="BJ246" s="15" t="s">
        <v>89</v>
      </c>
      <c r="BK246" s="196">
        <f t="shared" si="65"/>
        <v>0</v>
      </c>
      <c r="BL246" s="15" t="s">
        <v>494</v>
      </c>
      <c r="BM246" s="195" t="s">
        <v>499</v>
      </c>
    </row>
    <row r="247" spans="1:65" s="2" customFormat="1" ht="24.2" customHeight="1">
      <c r="A247" s="32"/>
      <c r="B247" s="33"/>
      <c r="C247" s="183" t="s">
        <v>500</v>
      </c>
      <c r="D247" s="183" t="s">
        <v>144</v>
      </c>
      <c r="E247" s="184" t="s">
        <v>501</v>
      </c>
      <c r="F247" s="185" t="s">
        <v>502</v>
      </c>
      <c r="G247" s="186" t="s">
        <v>147</v>
      </c>
      <c r="H247" s="187">
        <v>8</v>
      </c>
      <c r="I247" s="188"/>
      <c r="J247" s="188"/>
      <c r="K247" s="189">
        <f t="shared" si="53"/>
        <v>0</v>
      </c>
      <c r="L247" s="185" t="s">
        <v>148</v>
      </c>
      <c r="M247" s="37"/>
      <c r="N247" s="190" t="s">
        <v>1</v>
      </c>
      <c r="O247" s="191" t="s">
        <v>44</v>
      </c>
      <c r="P247" s="192">
        <f t="shared" si="54"/>
        <v>0</v>
      </c>
      <c r="Q247" s="192">
        <f t="shared" si="55"/>
        <v>0</v>
      </c>
      <c r="R247" s="192">
        <f t="shared" si="56"/>
        <v>0</v>
      </c>
      <c r="S247" s="69"/>
      <c r="T247" s="193">
        <f t="shared" si="57"/>
        <v>0</v>
      </c>
      <c r="U247" s="193">
        <v>0</v>
      </c>
      <c r="V247" s="193">
        <f t="shared" si="58"/>
        <v>0</v>
      </c>
      <c r="W247" s="193">
        <v>0</v>
      </c>
      <c r="X247" s="194">
        <f t="shared" si="59"/>
        <v>0</v>
      </c>
      <c r="Y247" s="32"/>
      <c r="Z247" s="32"/>
      <c r="AA247" s="32"/>
      <c r="AB247" s="32"/>
      <c r="AC247" s="32"/>
      <c r="AD247" s="32"/>
      <c r="AE247" s="32"/>
      <c r="AR247" s="195" t="s">
        <v>494</v>
      </c>
      <c r="AT247" s="195" t="s">
        <v>144</v>
      </c>
      <c r="AU247" s="195" t="s">
        <v>89</v>
      </c>
      <c r="AY247" s="15" t="s">
        <v>141</v>
      </c>
      <c r="BE247" s="196">
        <f t="shared" si="60"/>
        <v>0</v>
      </c>
      <c r="BF247" s="196">
        <f t="shared" si="61"/>
        <v>0</v>
      </c>
      <c r="BG247" s="196">
        <f t="shared" si="62"/>
        <v>0</v>
      </c>
      <c r="BH247" s="196">
        <f t="shared" si="63"/>
        <v>0</v>
      </c>
      <c r="BI247" s="196">
        <f t="shared" si="64"/>
        <v>0</v>
      </c>
      <c r="BJ247" s="15" t="s">
        <v>89</v>
      </c>
      <c r="BK247" s="196">
        <f t="shared" si="65"/>
        <v>0</v>
      </c>
      <c r="BL247" s="15" t="s">
        <v>494</v>
      </c>
      <c r="BM247" s="195" t="s">
        <v>503</v>
      </c>
    </row>
    <row r="248" spans="1:65" s="2" customFormat="1" ht="24.2" customHeight="1">
      <c r="A248" s="32"/>
      <c r="B248" s="33"/>
      <c r="C248" s="183" t="s">
        <v>504</v>
      </c>
      <c r="D248" s="183" t="s">
        <v>144</v>
      </c>
      <c r="E248" s="184" t="s">
        <v>505</v>
      </c>
      <c r="F248" s="185" t="s">
        <v>506</v>
      </c>
      <c r="G248" s="186" t="s">
        <v>147</v>
      </c>
      <c r="H248" s="187">
        <v>8</v>
      </c>
      <c r="I248" s="188"/>
      <c r="J248" s="188"/>
      <c r="K248" s="189">
        <f t="shared" si="53"/>
        <v>0</v>
      </c>
      <c r="L248" s="185" t="s">
        <v>1</v>
      </c>
      <c r="M248" s="37"/>
      <c r="N248" s="190" t="s">
        <v>1</v>
      </c>
      <c r="O248" s="191" t="s">
        <v>44</v>
      </c>
      <c r="P248" s="192">
        <f t="shared" si="54"/>
        <v>0</v>
      </c>
      <c r="Q248" s="192">
        <f t="shared" si="55"/>
        <v>0</v>
      </c>
      <c r="R248" s="192">
        <f t="shared" si="56"/>
        <v>0</v>
      </c>
      <c r="S248" s="69"/>
      <c r="T248" s="193">
        <f t="shared" si="57"/>
        <v>0</v>
      </c>
      <c r="U248" s="193">
        <v>0</v>
      </c>
      <c r="V248" s="193">
        <f t="shared" si="58"/>
        <v>0</v>
      </c>
      <c r="W248" s="193">
        <v>0</v>
      </c>
      <c r="X248" s="194">
        <f t="shared" si="59"/>
        <v>0</v>
      </c>
      <c r="Y248" s="32"/>
      <c r="Z248" s="32"/>
      <c r="AA248" s="32"/>
      <c r="AB248" s="32"/>
      <c r="AC248" s="32"/>
      <c r="AD248" s="32"/>
      <c r="AE248" s="32"/>
      <c r="AR248" s="195" t="s">
        <v>494</v>
      </c>
      <c r="AT248" s="195" t="s">
        <v>144</v>
      </c>
      <c r="AU248" s="195" t="s">
        <v>89</v>
      </c>
      <c r="AY248" s="15" t="s">
        <v>141</v>
      </c>
      <c r="BE248" s="196">
        <f t="shared" si="60"/>
        <v>0</v>
      </c>
      <c r="BF248" s="196">
        <f t="shared" si="61"/>
        <v>0</v>
      </c>
      <c r="BG248" s="196">
        <f t="shared" si="62"/>
        <v>0</v>
      </c>
      <c r="BH248" s="196">
        <f t="shared" si="63"/>
        <v>0</v>
      </c>
      <c r="BI248" s="196">
        <f t="shared" si="64"/>
        <v>0</v>
      </c>
      <c r="BJ248" s="15" t="s">
        <v>89</v>
      </c>
      <c r="BK248" s="196">
        <f t="shared" si="65"/>
        <v>0</v>
      </c>
      <c r="BL248" s="15" t="s">
        <v>494</v>
      </c>
      <c r="BM248" s="195" t="s">
        <v>507</v>
      </c>
    </row>
    <row r="249" spans="1:65" s="2" customFormat="1" ht="24.2" customHeight="1">
      <c r="A249" s="32"/>
      <c r="B249" s="33"/>
      <c r="C249" s="183" t="s">
        <v>508</v>
      </c>
      <c r="D249" s="183" t="s">
        <v>144</v>
      </c>
      <c r="E249" s="184" t="s">
        <v>509</v>
      </c>
      <c r="F249" s="185" t="s">
        <v>510</v>
      </c>
      <c r="G249" s="186" t="s">
        <v>147</v>
      </c>
      <c r="H249" s="187">
        <v>2</v>
      </c>
      <c r="I249" s="188"/>
      <c r="J249" s="188"/>
      <c r="K249" s="189">
        <f t="shared" si="53"/>
        <v>0</v>
      </c>
      <c r="L249" s="185" t="s">
        <v>1</v>
      </c>
      <c r="M249" s="37"/>
      <c r="N249" s="190" t="s">
        <v>1</v>
      </c>
      <c r="O249" s="191" t="s">
        <v>44</v>
      </c>
      <c r="P249" s="192">
        <f t="shared" si="54"/>
        <v>0</v>
      </c>
      <c r="Q249" s="192">
        <f t="shared" si="55"/>
        <v>0</v>
      </c>
      <c r="R249" s="192">
        <f t="shared" si="56"/>
        <v>0</v>
      </c>
      <c r="S249" s="69"/>
      <c r="T249" s="193">
        <f t="shared" si="57"/>
        <v>0</v>
      </c>
      <c r="U249" s="193">
        <v>0</v>
      </c>
      <c r="V249" s="193">
        <f t="shared" si="58"/>
        <v>0</v>
      </c>
      <c r="W249" s="193">
        <v>0</v>
      </c>
      <c r="X249" s="194">
        <f t="shared" si="59"/>
        <v>0</v>
      </c>
      <c r="Y249" s="32"/>
      <c r="Z249" s="32"/>
      <c r="AA249" s="32"/>
      <c r="AB249" s="32"/>
      <c r="AC249" s="32"/>
      <c r="AD249" s="32"/>
      <c r="AE249" s="32"/>
      <c r="AR249" s="195" t="s">
        <v>494</v>
      </c>
      <c r="AT249" s="195" t="s">
        <v>144</v>
      </c>
      <c r="AU249" s="195" t="s">
        <v>89</v>
      </c>
      <c r="AY249" s="15" t="s">
        <v>141</v>
      </c>
      <c r="BE249" s="196">
        <f t="shared" si="60"/>
        <v>0</v>
      </c>
      <c r="BF249" s="196">
        <f t="shared" si="61"/>
        <v>0</v>
      </c>
      <c r="BG249" s="196">
        <f t="shared" si="62"/>
        <v>0</v>
      </c>
      <c r="BH249" s="196">
        <f t="shared" si="63"/>
        <v>0</v>
      </c>
      <c r="BI249" s="196">
        <f t="shared" si="64"/>
        <v>0</v>
      </c>
      <c r="BJ249" s="15" t="s">
        <v>89</v>
      </c>
      <c r="BK249" s="196">
        <f t="shared" si="65"/>
        <v>0</v>
      </c>
      <c r="BL249" s="15" t="s">
        <v>494</v>
      </c>
      <c r="BM249" s="195" t="s">
        <v>511</v>
      </c>
    </row>
    <row r="250" spans="1:65" s="2" customFormat="1" ht="24.2" customHeight="1">
      <c r="A250" s="32"/>
      <c r="B250" s="33"/>
      <c r="C250" s="183" t="s">
        <v>512</v>
      </c>
      <c r="D250" s="183" t="s">
        <v>144</v>
      </c>
      <c r="E250" s="184" t="s">
        <v>513</v>
      </c>
      <c r="F250" s="185" t="s">
        <v>514</v>
      </c>
      <c r="G250" s="186" t="s">
        <v>147</v>
      </c>
      <c r="H250" s="187">
        <v>8</v>
      </c>
      <c r="I250" s="188"/>
      <c r="J250" s="188"/>
      <c r="K250" s="189">
        <f t="shared" si="53"/>
        <v>0</v>
      </c>
      <c r="L250" s="185" t="s">
        <v>1</v>
      </c>
      <c r="M250" s="37"/>
      <c r="N250" s="190" t="s">
        <v>1</v>
      </c>
      <c r="O250" s="191" t="s">
        <v>44</v>
      </c>
      <c r="P250" s="192">
        <f t="shared" si="54"/>
        <v>0</v>
      </c>
      <c r="Q250" s="192">
        <f t="shared" si="55"/>
        <v>0</v>
      </c>
      <c r="R250" s="192">
        <f t="shared" si="56"/>
        <v>0</v>
      </c>
      <c r="S250" s="69"/>
      <c r="T250" s="193">
        <f t="shared" si="57"/>
        <v>0</v>
      </c>
      <c r="U250" s="193">
        <v>0</v>
      </c>
      <c r="V250" s="193">
        <f t="shared" si="58"/>
        <v>0</v>
      </c>
      <c r="W250" s="193">
        <v>0</v>
      </c>
      <c r="X250" s="194">
        <f t="shared" si="59"/>
        <v>0</v>
      </c>
      <c r="Y250" s="32"/>
      <c r="Z250" s="32"/>
      <c r="AA250" s="32"/>
      <c r="AB250" s="32"/>
      <c r="AC250" s="32"/>
      <c r="AD250" s="32"/>
      <c r="AE250" s="32"/>
      <c r="AR250" s="195" t="s">
        <v>494</v>
      </c>
      <c r="AT250" s="195" t="s">
        <v>144</v>
      </c>
      <c r="AU250" s="195" t="s">
        <v>89</v>
      </c>
      <c r="AY250" s="15" t="s">
        <v>141</v>
      </c>
      <c r="BE250" s="196">
        <f t="shared" si="60"/>
        <v>0</v>
      </c>
      <c r="BF250" s="196">
        <f t="shared" si="61"/>
        <v>0</v>
      </c>
      <c r="BG250" s="196">
        <f t="shared" si="62"/>
        <v>0</v>
      </c>
      <c r="BH250" s="196">
        <f t="shared" si="63"/>
        <v>0</v>
      </c>
      <c r="BI250" s="196">
        <f t="shared" si="64"/>
        <v>0</v>
      </c>
      <c r="BJ250" s="15" t="s">
        <v>89</v>
      </c>
      <c r="BK250" s="196">
        <f t="shared" si="65"/>
        <v>0</v>
      </c>
      <c r="BL250" s="15" t="s">
        <v>494</v>
      </c>
      <c r="BM250" s="195" t="s">
        <v>515</v>
      </c>
    </row>
    <row r="251" spans="1:65" s="2" customFormat="1" ht="24.2" customHeight="1">
      <c r="A251" s="32"/>
      <c r="B251" s="33"/>
      <c r="C251" s="183" t="s">
        <v>516</v>
      </c>
      <c r="D251" s="183" t="s">
        <v>144</v>
      </c>
      <c r="E251" s="184" t="s">
        <v>517</v>
      </c>
      <c r="F251" s="185" t="s">
        <v>518</v>
      </c>
      <c r="G251" s="186" t="s">
        <v>147</v>
      </c>
      <c r="H251" s="187">
        <v>5</v>
      </c>
      <c r="I251" s="188"/>
      <c r="J251" s="188"/>
      <c r="K251" s="189">
        <f t="shared" si="53"/>
        <v>0</v>
      </c>
      <c r="L251" s="185" t="s">
        <v>148</v>
      </c>
      <c r="M251" s="37"/>
      <c r="N251" s="190" t="s">
        <v>1</v>
      </c>
      <c r="O251" s="191" t="s">
        <v>44</v>
      </c>
      <c r="P251" s="192">
        <f t="shared" si="54"/>
        <v>0</v>
      </c>
      <c r="Q251" s="192">
        <f t="shared" si="55"/>
        <v>0</v>
      </c>
      <c r="R251" s="192">
        <f t="shared" si="56"/>
        <v>0</v>
      </c>
      <c r="S251" s="69"/>
      <c r="T251" s="193">
        <f t="shared" si="57"/>
        <v>0</v>
      </c>
      <c r="U251" s="193">
        <v>0</v>
      </c>
      <c r="V251" s="193">
        <f t="shared" si="58"/>
        <v>0</v>
      </c>
      <c r="W251" s="193">
        <v>0</v>
      </c>
      <c r="X251" s="194">
        <f t="shared" si="59"/>
        <v>0</v>
      </c>
      <c r="Y251" s="32"/>
      <c r="Z251" s="32"/>
      <c r="AA251" s="32"/>
      <c r="AB251" s="32"/>
      <c r="AC251" s="32"/>
      <c r="AD251" s="32"/>
      <c r="AE251" s="32"/>
      <c r="AR251" s="195" t="s">
        <v>494</v>
      </c>
      <c r="AT251" s="195" t="s">
        <v>144</v>
      </c>
      <c r="AU251" s="195" t="s">
        <v>89</v>
      </c>
      <c r="AY251" s="15" t="s">
        <v>141</v>
      </c>
      <c r="BE251" s="196">
        <f t="shared" si="60"/>
        <v>0</v>
      </c>
      <c r="BF251" s="196">
        <f t="shared" si="61"/>
        <v>0</v>
      </c>
      <c r="BG251" s="196">
        <f t="shared" si="62"/>
        <v>0</v>
      </c>
      <c r="BH251" s="196">
        <f t="shared" si="63"/>
        <v>0</v>
      </c>
      <c r="BI251" s="196">
        <f t="shared" si="64"/>
        <v>0</v>
      </c>
      <c r="BJ251" s="15" t="s">
        <v>89</v>
      </c>
      <c r="BK251" s="196">
        <f t="shared" si="65"/>
        <v>0</v>
      </c>
      <c r="BL251" s="15" t="s">
        <v>494</v>
      </c>
      <c r="BM251" s="195" t="s">
        <v>519</v>
      </c>
    </row>
    <row r="252" spans="1:65" s="13" customFormat="1" ht="11.25">
      <c r="B252" s="197"/>
      <c r="C252" s="198"/>
      <c r="D252" s="199" t="s">
        <v>151</v>
      </c>
      <c r="E252" s="200" t="s">
        <v>1</v>
      </c>
      <c r="F252" s="201" t="s">
        <v>152</v>
      </c>
      <c r="G252" s="198"/>
      <c r="H252" s="202">
        <v>5</v>
      </c>
      <c r="I252" s="203"/>
      <c r="J252" s="203"/>
      <c r="K252" s="198"/>
      <c r="L252" s="198"/>
      <c r="M252" s="204"/>
      <c r="N252" s="205"/>
      <c r="O252" s="206"/>
      <c r="P252" s="206"/>
      <c r="Q252" s="206"/>
      <c r="R252" s="206"/>
      <c r="S252" s="206"/>
      <c r="T252" s="206"/>
      <c r="U252" s="206"/>
      <c r="V252" s="206"/>
      <c r="W252" s="206"/>
      <c r="X252" s="207"/>
      <c r="AT252" s="208" t="s">
        <v>151</v>
      </c>
      <c r="AU252" s="208" t="s">
        <v>89</v>
      </c>
      <c r="AV252" s="13" t="s">
        <v>91</v>
      </c>
      <c r="AW252" s="13" t="s">
        <v>5</v>
      </c>
      <c r="AX252" s="13" t="s">
        <v>89</v>
      </c>
      <c r="AY252" s="208" t="s">
        <v>141</v>
      </c>
    </row>
    <row r="253" spans="1:65" s="12" customFormat="1" ht="25.9" customHeight="1">
      <c r="B253" s="166"/>
      <c r="C253" s="167"/>
      <c r="D253" s="168" t="s">
        <v>80</v>
      </c>
      <c r="E253" s="169" t="s">
        <v>520</v>
      </c>
      <c r="F253" s="169" t="s">
        <v>521</v>
      </c>
      <c r="G253" s="167"/>
      <c r="H253" s="167"/>
      <c r="I253" s="170"/>
      <c r="J253" s="170"/>
      <c r="K253" s="171">
        <f>BK253</f>
        <v>0</v>
      </c>
      <c r="L253" s="167"/>
      <c r="M253" s="172"/>
      <c r="N253" s="173"/>
      <c r="O253" s="174"/>
      <c r="P253" s="174"/>
      <c r="Q253" s="175">
        <f>Q254+Q257+Q259+Q261+Q263+Q267+Q287</f>
        <v>0</v>
      </c>
      <c r="R253" s="175">
        <f>R254+R257+R259+R261+R263+R267+R287</f>
        <v>0</v>
      </c>
      <c r="S253" s="174"/>
      <c r="T253" s="176">
        <f>T254+T257+T259+T261+T263+T267+T287</f>
        <v>0</v>
      </c>
      <c r="U253" s="174"/>
      <c r="V253" s="176">
        <f>V254+V257+V259+V261+V263+V267+V287</f>
        <v>0</v>
      </c>
      <c r="W253" s="174"/>
      <c r="X253" s="177">
        <f>X254+X257+X259+X261+X263+X267+X287</f>
        <v>0</v>
      </c>
      <c r="AR253" s="178" t="s">
        <v>176</v>
      </c>
      <c r="AT253" s="179" t="s">
        <v>80</v>
      </c>
      <c r="AU253" s="179" t="s">
        <v>81</v>
      </c>
      <c r="AY253" s="178" t="s">
        <v>141</v>
      </c>
      <c r="BK253" s="180">
        <f>BK254+BK257+BK259+BK261+BK263+BK267+BK287</f>
        <v>0</v>
      </c>
    </row>
    <row r="254" spans="1:65" s="12" customFormat="1" ht="22.9" customHeight="1">
      <c r="B254" s="166"/>
      <c r="C254" s="167"/>
      <c r="D254" s="168" t="s">
        <v>80</v>
      </c>
      <c r="E254" s="181" t="s">
        <v>522</v>
      </c>
      <c r="F254" s="181" t="s">
        <v>523</v>
      </c>
      <c r="G254" s="167"/>
      <c r="H254" s="167"/>
      <c r="I254" s="170"/>
      <c r="J254" s="170"/>
      <c r="K254" s="182">
        <f>BK254</f>
        <v>0</v>
      </c>
      <c r="L254" s="167"/>
      <c r="M254" s="172"/>
      <c r="N254" s="173"/>
      <c r="O254" s="174"/>
      <c r="P254" s="174"/>
      <c r="Q254" s="175">
        <f>SUM(Q255:Q256)</f>
        <v>0</v>
      </c>
      <c r="R254" s="175">
        <f>SUM(R255:R256)</f>
        <v>0</v>
      </c>
      <c r="S254" s="174"/>
      <c r="T254" s="176">
        <f>SUM(T255:T256)</f>
        <v>0</v>
      </c>
      <c r="U254" s="174"/>
      <c r="V254" s="176">
        <f>SUM(V255:V256)</f>
        <v>0</v>
      </c>
      <c r="W254" s="174"/>
      <c r="X254" s="177">
        <f>SUM(X255:X256)</f>
        <v>0</v>
      </c>
      <c r="AR254" s="178" t="s">
        <v>176</v>
      </c>
      <c r="AT254" s="179" t="s">
        <v>80</v>
      </c>
      <c r="AU254" s="179" t="s">
        <v>89</v>
      </c>
      <c r="AY254" s="178" t="s">
        <v>141</v>
      </c>
      <c r="BK254" s="180">
        <f>SUM(BK255:BK256)</f>
        <v>0</v>
      </c>
    </row>
    <row r="255" spans="1:65" s="2" customFormat="1" ht="24.2" customHeight="1">
      <c r="A255" s="32"/>
      <c r="B255" s="33"/>
      <c r="C255" s="183" t="s">
        <v>524</v>
      </c>
      <c r="D255" s="183" t="s">
        <v>144</v>
      </c>
      <c r="E255" s="184" t="s">
        <v>525</v>
      </c>
      <c r="F255" s="185" t="s">
        <v>526</v>
      </c>
      <c r="G255" s="186" t="s">
        <v>527</v>
      </c>
      <c r="H255" s="187">
        <v>1</v>
      </c>
      <c r="I255" s="188"/>
      <c r="J255" s="188"/>
      <c r="K255" s="189">
        <f>ROUND(P255*H255,2)</f>
        <v>0</v>
      </c>
      <c r="L255" s="185" t="s">
        <v>148</v>
      </c>
      <c r="M255" s="37"/>
      <c r="N255" s="190" t="s">
        <v>1</v>
      </c>
      <c r="O255" s="191" t="s">
        <v>44</v>
      </c>
      <c r="P255" s="192">
        <f>I255+J255</f>
        <v>0</v>
      </c>
      <c r="Q255" s="192">
        <f>ROUND(I255*H255,2)</f>
        <v>0</v>
      </c>
      <c r="R255" s="192">
        <f>ROUND(J255*H255,2)</f>
        <v>0</v>
      </c>
      <c r="S255" s="69"/>
      <c r="T255" s="193">
        <f>S255*H255</f>
        <v>0</v>
      </c>
      <c r="U255" s="193">
        <v>0</v>
      </c>
      <c r="V255" s="193">
        <f>U255*H255</f>
        <v>0</v>
      </c>
      <c r="W255" s="193">
        <v>0</v>
      </c>
      <c r="X255" s="194">
        <f>W255*H255</f>
        <v>0</v>
      </c>
      <c r="Y255" s="32"/>
      <c r="Z255" s="32"/>
      <c r="AA255" s="32"/>
      <c r="AB255" s="32"/>
      <c r="AC255" s="32"/>
      <c r="AD255" s="32"/>
      <c r="AE255" s="32"/>
      <c r="AR255" s="195" t="s">
        <v>528</v>
      </c>
      <c r="AT255" s="195" t="s">
        <v>144</v>
      </c>
      <c r="AU255" s="195" t="s">
        <v>91</v>
      </c>
      <c r="AY255" s="15" t="s">
        <v>141</v>
      </c>
      <c r="BE255" s="196">
        <f>IF(O255="základní",K255,0)</f>
        <v>0</v>
      </c>
      <c r="BF255" s="196">
        <f>IF(O255="snížená",K255,0)</f>
        <v>0</v>
      </c>
      <c r="BG255" s="196">
        <f>IF(O255="zákl. přenesená",K255,0)</f>
        <v>0</v>
      </c>
      <c r="BH255" s="196">
        <f>IF(O255="sníž. přenesená",K255,0)</f>
        <v>0</v>
      </c>
      <c r="BI255" s="196">
        <f>IF(O255="nulová",K255,0)</f>
        <v>0</v>
      </c>
      <c r="BJ255" s="15" t="s">
        <v>89</v>
      </c>
      <c r="BK255" s="196">
        <f>ROUND(P255*H255,2)</f>
        <v>0</v>
      </c>
      <c r="BL255" s="15" t="s">
        <v>528</v>
      </c>
      <c r="BM255" s="195" t="s">
        <v>529</v>
      </c>
    </row>
    <row r="256" spans="1:65" s="2" customFormat="1" ht="24.2" customHeight="1">
      <c r="A256" s="32"/>
      <c r="B256" s="33"/>
      <c r="C256" s="183" t="s">
        <v>530</v>
      </c>
      <c r="D256" s="183" t="s">
        <v>144</v>
      </c>
      <c r="E256" s="184" t="s">
        <v>531</v>
      </c>
      <c r="F256" s="185" t="s">
        <v>532</v>
      </c>
      <c r="G256" s="186" t="s">
        <v>527</v>
      </c>
      <c r="H256" s="187">
        <v>1</v>
      </c>
      <c r="I256" s="188"/>
      <c r="J256" s="188"/>
      <c r="K256" s="189">
        <f>ROUND(P256*H256,2)</f>
        <v>0</v>
      </c>
      <c r="L256" s="185" t="s">
        <v>148</v>
      </c>
      <c r="M256" s="37"/>
      <c r="N256" s="190" t="s">
        <v>1</v>
      </c>
      <c r="O256" s="191" t="s">
        <v>44</v>
      </c>
      <c r="P256" s="192">
        <f>I256+J256</f>
        <v>0</v>
      </c>
      <c r="Q256" s="192">
        <f>ROUND(I256*H256,2)</f>
        <v>0</v>
      </c>
      <c r="R256" s="192">
        <f>ROUND(J256*H256,2)</f>
        <v>0</v>
      </c>
      <c r="S256" s="69"/>
      <c r="T256" s="193">
        <f>S256*H256</f>
        <v>0</v>
      </c>
      <c r="U256" s="193">
        <v>0</v>
      </c>
      <c r="V256" s="193">
        <f>U256*H256</f>
        <v>0</v>
      </c>
      <c r="W256" s="193">
        <v>0</v>
      </c>
      <c r="X256" s="194">
        <f>W256*H256</f>
        <v>0</v>
      </c>
      <c r="Y256" s="32"/>
      <c r="Z256" s="32"/>
      <c r="AA256" s="32"/>
      <c r="AB256" s="32"/>
      <c r="AC256" s="32"/>
      <c r="AD256" s="32"/>
      <c r="AE256" s="32"/>
      <c r="AR256" s="195" t="s">
        <v>528</v>
      </c>
      <c r="AT256" s="195" t="s">
        <v>144</v>
      </c>
      <c r="AU256" s="195" t="s">
        <v>91</v>
      </c>
      <c r="AY256" s="15" t="s">
        <v>141</v>
      </c>
      <c r="BE256" s="196">
        <f>IF(O256="základní",K256,0)</f>
        <v>0</v>
      </c>
      <c r="BF256" s="196">
        <f>IF(O256="snížená",K256,0)</f>
        <v>0</v>
      </c>
      <c r="BG256" s="196">
        <f>IF(O256="zákl. přenesená",K256,0)</f>
        <v>0</v>
      </c>
      <c r="BH256" s="196">
        <f>IF(O256="sníž. přenesená",K256,0)</f>
        <v>0</v>
      </c>
      <c r="BI256" s="196">
        <f>IF(O256="nulová",K256,0)</f>
        <v>0</v>
      </c>
      <c r="BJ256" s="15" t="s">
        <v>89</v>
      </c>
      <c r="BK256" s="196">
        <f>ROUND(P256*H256,2)</f>
        <v>0</v>
      </c>
      <c r="BL256" s="15" t="s">
        <v>528</v>
      </c>
      <c r="BM256" s="195" t="s">
        <v>533</v>
      </c>
    </row>
    <row r="257" spans="1:65" s="12" customFormat="1" ht="22.9" customHeight="1">
      <c r="B257" s="166"/>
      <c r="C257" s="167"/>
      <c r="D257" s="168" t="s">
        <v>80</v>
      </c>
      <c r="E257" s="181" t="s">
        <v>534</v>
      </c>
      <c r="F257" s="181" t="s">
        <v>535</v>
      </c>
      <c r="G257" s="167"/>
      <c r="H257" s="167"/>
      <c r="I257" s="170"/>
      <c r="J257" s="170"/>
      <c r="K257" s="182">
        <f>BK257</f>
        <v>0</v>
      </c>
      <c r="L257" s="167"/>
      <c r="M257" s="172"/>
      <c r="N257" s="173"/>
      <c r="O257" s="174"/>
      <c r="P257" s="174"/>
      <c r="Q257" s="175">
        <f>Q258</f>
        <v>0</v>
      </c>
      <c r="R257" s="175">
        <f>R258</f>
        <v>0</v>
      </c>
      <c r="S257" s="174"/>
      <c r="T257" s="176">
        <f>T258</f>
        <v>0</v>
      </c>
      <c r="U257" s="174"/>
      <c r="V257" s="176">
        <f>V258</f>
        <v>0</v>
      </c>
      <c r="W257" s="174"/>
      <c r="X257" s="177">
        <f>X258</f>
        <v>0</v>
      </c>
      <c r="AR257" s="178" t="s">
        <v>176</v>
      </c>
      <c r="AT257" s="179" t="s">
        <v>80</v>
      </c>
      <c r="AU257" s="179" t="s">
        <v>89</v>
      </c>
      <c r="AY257" s="178" t="s">
        <v>141</v>
      </c>
      <c r="BK257" s="180">
        <f>BK258</f>
        <v>0</v>
      </c>
    </row>
    <row r="258" spans="1:65" s="2" customFormat="1" ht="24.2" customHeight="1">
      <c r="A258" s="32"/>
      <c r="B258" s="33"/>
      <c r="C258" s="183" t="s">
        <v>536</v>
      </c>
      <c r="D258" s="183" t="s">
        <v>144</v>
      </c>
      <c r="E258" s="184" t="s">
        <v>537</v>
      </c>
      <c r="F258" s="185" t="s">
        <v>538</v>
      </c>
      <c r="G258" s="186" t="s">
        <v>527</v>
      </c>
      <c r="H258" s="187">
        <v>1</v>
      </c>
      <c r="I258" s="188"/>
      <c r="J258" s="188"/>
      <c r="K258" s="189">
        <f>ROUND(P258*H258,2)</f>
        <v>0</v>
      </c>
      <c r="L258" s="185" t="s">
        <v>148</v>
      </c>
      <c r="M258" s="37"/>
      <c r="N258" s="190" t="s">
        <v>1</v>
      </c>
      <c r="O258" s="191" t="s">
        <v>44</v>
      </c>
      <c r="P258" s="192">
        <f>I258+J258</f>
        <v>0</v>
      </c>
      <c r="Q258" s="192">
        <f>ROUND(I258*H258,2)</f>
        <v>0</v>
      </c>
      <c r="R258" s="192">
        <f>ROUND(J258*H258,2)</f>
        <v>0</v>
      </c>
      <c r="S258" s="69"/>
      <c r="T258" s="193">
        <f>S258*H258</f>
        <v>0</v>
      </c>
      <c r="U258" s="193">
        <v>0</v>
      </c>
      <c r="V258" s="193">
        <f>U258*H258</f>
        <v>0</v>
      </c>
      <c r="W258" s="193">
        <v>0</v>
      </c>
      <c r="X258" s="194">
        <f>W258*H258</f>
        <v>0</v>
      </c>
      <c r="Y258" s="32"/>
      <c r="Z258" s="32"/>
      <c r="AA258" s="32"/>
      <c r="AB258" s="32"/>
      <c r="AC258" s="32"/>
      <c r="AD258" s="32"/>
      <c r="AE258" s="32"/>
      <c r="AR258" s="195" t="s">
        <v>528</v>
      </c>
      <c r="AT258" s="195" t="s">
        <v>144</v>
      </c>
      <c r="AU258" s="195" t="s">
        <v>91</v>
      </c>
      <c r="AY258" s="15" t="s">
        <v>141</v>
      </c>
      <c r="BE258" s="196">
        <f>IF(O258="základní",K258,0)</f>
        <v>0</v>
      </c>
      <c r="BF258" s="196">
        <f>IF(O258="snížená",K258,0)</f>
        <v>0</v>
      </c>
      <c r="BG258" s="196">
        <f>IF(O258="zákl. přenesená",K258,0)</f>
        <v>0</v>
      </c>
      <c r="BH258" s="196">
        <f>IF(O258="sníž. přenesená",K258,0)</f>
        <v>0</v>
      </c>
      <c r="BI258" s="196">
        <f>IF(O258="nulová",K258,0)</f>
        <v>0</v>
      </c>
      <c r="BJ258" s="15" t="s">
        <v>89</v>
      </c>
      <c r="BK258" s="196">
        <f>ROUND(P258*H258,2)</f>
        <v>0</v>
      </c>
      <c r="BL258" s="15" t="s">
        <v>528</v>
      </c>
      <c r="BM258" s="195" t="s">
        <v>539</v>
      </c>
    </row>
    <row r="259" spans="1:65" s="12" customFormat="1" ht="22.9" customHeight="1">
      <c r="B259" s="166"/>
      <c r="C259" s="167"/>
      <c r="D259" s="168" t="s">
        <v>80</v>
      </c>
      <c r="E259" s="181" t="s">
        <v>540</v>
      </c>
      <c r="F259" s="181" t="s">
        <v>541</v>
      </c>
      <c r="G259" s="167"/>
      <c r="H259" s="167"/>
      <c r="I259" s="170"/>
      <c r="J259" s="170"/>
      <c r="K259" s="182">
        <f>BK259</f>
        <v>0</v>
      </c>
      <c r="L259" s="167"/>
      <c r="M259" s="172"/>
      <c r="N259" s="173"/>
      <c r="O259" s="174"/>
      <c r="P259" s="174"/>
      <c r="Q259" s="175">
        <f>Q260</f>
        <v>0</v>
      </c>
      <c r="R259" s="175">
        <f>R260</f>
        <v>0</v>
      </c>
      <c r="S259" s="174"/>
      <c r="T259" s="176">
        <f>T260</f>
        <v>0</v>
      </c>
      <c r="U259" s="174"/>
      <c r="V259" s="176">
        <f>V260</f>
        <v>0</v>
      </c>
      <c r="W259" s="174"/>
      <c r="X259" s="177">
        <f>X260</f>
        <v>0</v>
      </c>
      <c r="AR259" s="178" t="s">
        <v>176</v>
      </c>
      <c r="AT259" s="179" t="s">
        <v>80</v>
      </c>
      <c r="AU259" s="179" t="s">
        <v>89</v>
      </c>
      <c r="AY259" s="178" t="s">
        <v>141</v>
      </c>
      <c r="BK259" s="180">
        <f>BK260</f>
        <v>0</v>
      </c>
    </row>
    <row r="260" spans="1:65" s="2" customFormat="1" ht="24.2" customHeight="1">
      <c r="A260" s="32"/>
      <c r="B260" s="33"/>
      <c r="C260" s="183" t="s">
        <v>542</v>
      </c>
      <c r="D260" s="183" t="s">
        <v>144</v>
      </c>
      <c r="E260" s="184" t="s">
        <v>543</v>
      </c>
      <c r="F260" s="185" t="s">
        <v>544</v>
      </c>
      <c r="G260" s="186" t="s">
        <v>159</v>
      </c>
      <c r="H260" s="187">
        <v>1</v>
      </c>
      <c r="I260" s="188"/>
      <c r="J260" s="188"/>
      <c r="K260" s="189">
        <f>ROUND(P260*H260,2)</f>
        <v>0</v>
      </c>
      <c r="L260" s="185" t="s">
        <v>148</v>
      </c>
      <c r="M260" s="37"/>
      <c r="N260" s="190" t="s">
        <v>1</v>
      </c>
      <c r="O260" s="191" t="s">
        <v>44</v>
      </c>
      <c r="P260" s="192">
        <f>I260+J260</f>
        <v>0</v>
      </c>
      <c r="Q260" s="192">
        <f>ROUND(I260*H260,2)</f>
        <v>0</v>
      </c>
      <c r="R260" s="192">
        <f>ROUND(J260*H260,2)</f>
        <v>0</v>
      </c>
      <c r="S260" s="69"/>
      <c r="T260" s="193">
        <f>S260*H260</f>
        <v>0</v>
      </c>
      <c r="U260" s="193">
        <v>0</v>
      </c>
      <c r="V260" s="193">
        <f>U260*H260</f>
        <v>0</v>
      </c>
      <c r="W260" s="193">
        <v>0</v>
      </c>
      <c r="X260" s="194">
        <f>W260*H260</f>
        <v>0</v>
      </c>
      <c r="Y260" s="32"/>
      <c r="Z260" s="32"/>
      <c r="AA260" s="32"/>
      <c r="AB260" s="32"/>
      <c r="AC260" s="32"/>
      <c r="AD260" s="32"/>
      <c r="AE260" s="32"/>
      <c r="AR260" s="195" t="s">
        <v>528</v>
      </c>
      <c r="AT260" s="195" t="s">
        <v>144</v>
      </c>
      <c r="AU260" s="195" t="s">
        <v>91</v>
      </c>
      <c r="AY260" s="15" t="s">
        <v>141</v>
      </c>
      <c r="BE260" s="196">
        <f>IF(O260="základní",K260,0)</f>
        <v>0</v>
      </c>
      <c r="BF260" s="196">
        <f>IF(O260="snížená",K260,0)</f>
        <v>0</v>
      </c>
      <c r="BG260" s="196">
        <f>IF(O260="zákl. přenesená",K260,0)</f>
        <v>0</v>
      </c>
      <c r="BH260" s="196">
        <f>IF(O260="sníž. přenesená",K260,0)</f>
        <v>0</v>
      </c>
      <c r="BI260" s="196">
        <f>IF(O260="nulová",K260,0)</f>
        <v>0</v>
      </c>
      <c r="BJ260" s="15" t="s">
        <v>89</v>
      </c>
      <c r="BK260" s="196">
        <f>ROUND(P260*H260,2)</f>
        <v>0</v>
      </c>
      <c r="BL260" s="15" t="s">
        <v>528</v>
      </c>
      <c r="BM260" s="195" t="s">
        <v>545</v>
      </c>
    </row>
    <row r="261" spans="1:65" s="12" customFormat="1" ht="22.9" customHeight="1">
      <c r="B261" s="166"/>
      <c r="C261" s="167"/>
      <c r="D261" s="168" t="s">
        <v>80</v>
      </c>
      <c r="E261" s="181" t="s">
        <v>546</v>
      </c>
      <c r="F261" s="181" t="s">
        <v>547</v>
      </c>
      <c r="G261" s="167"/>
      <c r="H261" s="167"/>
      <c r="I261" s="170"/>
      <c r="J261" s="170"/>
      <c r="K261" s="182">
        <f>BK261</f>
        <v>0</v>
      </c>
      <c r="L261" s="167"/>
      <c r="M261" s="172"/>
      <c r="N261" s="173"/>
      <c r="O261" s="174"/>
      <c r="P261" s="174"/>
      <c r="Q261" s="175">
        <f>Q262</f>
        <v>0</v>
      </c>
      <c r="R261" s="175">
        <f>R262</f>
        <v>0</v>
      </c>
      <c r="S261" s="174"/>
      <c r="T261" s="176">
        <f>T262</f>
        <v>0</v>
      </c>
      <c r="U261" s="174"/>
      <c r="V261" s="176">
        <f>V262</f>
        <v>0</v>
      </c>
      <c r="W261" s="174"/>
      <c r="X261" s="177">
        <f>X262</f>
        <v>0</v>
      </c>
      <c r="AR261" s="178" t="s">
        <v>176</v>
      </c>
      <c r="AT261" s="179" t="s">
        <v>80</v>
      </c>
      <c r="AU261" s="179" t="s">
        <v>89</v>
      </c>
      <c r="AY261" s="178" t="s">
        <v>141</v>
      </c>
      <c r="BK261" s="180">
        <f>BK262</f>
        <v>0</v>
      </c>
    </row>
    <row r="262" spans="1:65" s="2" customFormat="1" ht="24.2" customHeight="1">
      <c r="A262" s="32"/>
      <c r="B262" s="33"/>
      <c r="C262" s="183" t="s">
        <v>548</v>
      </c>
      <c r="D262" s="183" t="s">
        <v>144</v>
      </c>
      <c r="E262" s="184" t="s">
        <v>549</v>
      </c>
      <c r="F262" s="185" t="s">
        <v>550</v>
      </c>
      <c r="G262" s="186" t="s">
        <v>527</v>
      </c>
      <c r="H262" s="187">
        <v>1</v>
      </c>
      <c r="I262" s="188"/>
      <c r="J262" s="188"/>
      <c r="K262" s="189">
        <f>ROUND(P262*H262,2)</f>
        <v>0</v>
      </c>
      <c r="L262" s="185" t="s">
        <v>148</v>
      </c>
      <c r="M262" s="37"/>
      <c r="N262" s="190" t="s">
        <v>1</v>
      </c>
      <c r="O262" s="191" t="s">
        <v>44</v>
      </c>
      <c r="P262" s="192">
        <f>I262+J262</f>
        <v>0</v>
      </c>
      <c r="Q262" s="192">
        <f>ROUND(I262*H262,2)</f>
        <v>0</v>
      </c>
      <c r="R262" s="192">
        <f>ROUND(J262*H262,2)</f>
        <v>0</v>
      </c>
      <c r="S262" s="69"/>
      <c r="T262" s="193">
        <f>S262*H262</f>
        <v>0</v>
      </c>
      <c r="U262" s="193">
        <v>0</v>
      </c>
      <c r="V262" s="193">
        <f>U262*H262</f>
        <v>0</v>
      </c>
      <c r="W262" s="193">
        <v>0</v>
      </c>
      <c r="X262" s="194">
        <f>W262*H262</f>
        <v>0</v>
      </c>
      <c r="Y262" s="32"/>
      <c r="Z262" s="32"/>
      <c r="AA262" s="32"/>
      <c r="AB262" s="32"/>
      <c r="AC262" s="32"/>
      <c r="AD262" s="32"/>
      <c r="AE262" s="32"/>
      <c r="AR262" s="195" t="s">
        <v>528</v>
      </c>
      <c r="AT262" s="195" t="s">
        <v>144</v>
      </c>
      <c r="AU262" s="195" t="s">
        <v>91</v>
      </c>
      <c r="AY262" s="15" t="s">
        <v>141</v>
      </c>
      <c r="BE262" s="196">
        <f>IF(O262="základní",K262,0)</f>
        <v>0</v>
      </c>
      <c r="BF262" s="196">
        <f>IF(O262="snížená",K262,0)</f>
        <v>0</v>
      </c>
      <c r="BG262" s="196">
        <f>IF(O262="zákl. přenesená",K262,0)</f>
        <v>0</v>
      </c>
      <c r="BH262" s="196">
        <f>IF(O262="sníž. přenesená",K262,0)</f>
        <v>0</v>
      </c>
      <c r="BI262" s="196">
        <f>IF(O262="nulová",K262,0)</f>
        <v>0</v>
      </c>
      <c r="BJ262" s="15" t="s">
        <v>89</v>
      </c>
      <c r="BK262" s="196">
        <f>ROUND(P262*H262,2)</f>
        <v>0</v>
      </c>
      <c r="BL262" s="15" t="s">
        <v>528</v>
      </c>
      <c r="BM262" s="195" t="s">
        <v>551</v>
      </c>
    </row>
    <row r="263" spans="1:65" s="12" customFormat="1" ht="22.9" customHeight="1">
      <c r="B263" s="166"/>
      <c r="C263" s="167"/>
      <c r="D263" s="168" t="s">
        <v>80</v>
      </c>
      <c r="E263" s="181" t="s">
        <v>552</v>
      </c>
      <c r="F263" s="181" t="s">
        <v>553</v>
      </c>
      <c r="G263" s="167"/>
      <c r="H263" s="167"/>
      <c r="I263" s="170"/>
      <c r="J263" s="170"/>
      <c r="K263" s="182">
        <f>BK263</f>
        <v>0</v>
      </c>
      <c r="L263" s="167"/>
      <c r="M263" s="172"/>
      <c r="N263" s="173"/>
      <c r="O263" s="174"/>
      <c r="P263" s="174"/>
      <c r="Q263" s="175">
        <f>SUM(Q264:Q266)</f>
        <v>0</v>
      </c>
      <c r="R263" s="175">
        <f>SUM(R264:R266)</f>
        <v>0</v>
      </c>
      <c r="S263" s="174"/>
      <c r="T263" s="176">
        <f>SUM(T264:T266)</f>
        <v>0</v>
      </c>
      <c r="U263" s="174"/>
      <c r="V263" s="176">
        <f>SUM(V264:V266)</f>
        <v>0</v>
      </c>
      <c r="W263" s="174"/>
      <c r="X263" s="177">
        <f>SUM(X264:X266)</f>
        <v>0</v>
      </c>
      <c r="AR263" s="178" t="s">
        <v>176</v>
      </c>
      <c r="AT263" s="179" t="s">
        <v>80</v>
      </c>
      <c r="AU263" s="179" t="s">
        <v>89</v>
      </c>
      <c r="AY263" s="178" t="s">
        <v>141</v>
      </c>
      <c r="BK263" s="180">
        <f>SUM(BK264:BK266)</f>
        <v>0</v>
      </c>
    </row>
    <row r="264" spans="1:65" s="2" customFormat="1" ht="24.2" customHeight="1">
      <c r="A264" s="32"/>
      <c r="B264" s="33"/>
      <c r="C264" s="183" t="s">
        <v>554</v>
      </c>
      <c r="D264" s="183" t="s">
        <v>144</v>
      </c>
      <c r="E264" s="184" t="s">
        <v>555</v>
      </c>
      <c r="F264" s="185" t="s">
        <v>556</v>
      </c>
      <c r="G264" s="186" t="s">
        <v>527</v>
      </c>
      <c r="H264" s="187">
        <v>1</v>
      </c>
      <c r="I264" s="188"/>
      <c r="J264" s="188"/>
      <c r="K264" s="189">
        <f>ROUND(P264*H264,2)</f>
        <v>0</v>
      </c>
      <c r="L264" s="185" t="s">
        <v>1</v>
      </c>
      <c r="M264" s="37"/>
      <c r="N264" s="190" t="s">
        <v>1</v>
      </c>
      <c r="O264" s="191" t="s">
        <v>44</v>
      </c>
      <c r="P264" s="192">
        <f>I264+J264</f>
        <v>0</v>
      </c>
      <c r="Q264" s="192">
        <f>ROUND(I264*H264,2)</f>
        <v>0</v>
      </c>
      <c r="R264" s="192">
        <f>ROUND(J264*H264,2)</f>
        <v>0</v>
      </c>
      <c r="S264" s="69"/>
      <c r="T264" s="193">
        <f>S264*H264</f>
        <v>0</v>
      </c>
      <c r="U264" s="193">
        <v>0</v>
      </c>
      <c r="V264" s="193">
        <f>U264*H264</f>
        <v>0</v>
      </c>
      <c r="W264" s="193">
        <v>0</v>
      </c>
      <c r="X264" s="194">
        <f>W264*H264</f>
        <v>0</v>
      </c>
      <c r="Y264" s="32"/>
      <c r="Z264" s="32"/>
      <c r="AA264" s="32"/>
      <c r="AB264" s="32"/>
      <c r="AC264" s="32"/>
      <c r="AD264" s="32"/>
      <c r="AE264" s="32"/>
      <c r="AR264" s="195" t="s">
        <v>528</v>
      </c>
      <c r="AT264" s="195" t="s">
        <v>144</v>
      </c>
      <c r="AU264" s="195" t="s">
        <v>91</v>
      </c>
      <c r="AY264" s="15" t="s">
        <v>141</v>
      </c>
      <c r="BE264" s="196">
        <f>IF(O264="základní",K264,0)</f>
        <v>0</v>
      </c>
      <c r="BF264" s="196">
        <f>IF(O264="snížená",K264,0)</f>
        <v>0</v>
      </c>
      <c r="BG264" s="196">
        <f>IF(O264="zákl. přenesená",K264,0)</f>
        <v>0</v>
      </c>
      <c r="BH264" s="196">
        <f>IF(O264="sníž. přenesená",K264,0)</f>
        <v>0</v>
      </c>
      <c r="BI264" s="196">
        <f>IF(O264="nulová",K264,0)</f>
        <v>0</v>
      </c>
      <c r="BJ264" s="15" t="s">
        <v>89</v>
      </c>
      <c r="BK264" s="196">
        <f>ROUND(P264*H264,2)</f>
        <v>0</v>
      </c>
      <c r="BL264" s="15" t="s">
        <v>528</v>
      </c>
      <c r="BM264" s="195" t="s">
        <v>557</v>
      </c>
    </row>
    <row r="265" spans="1:65" s="2" customFormat="1" ht="24.2" customHeight="1">
      <c r="A265" s="32"/>
      <c r="B265" s="33"/>
      <c r="C265" s="183" t="s">
        <v>558</v>
      </c>
      <c r="D265" s="183" t="s">
        <v>144</v>
      </c>
      <c r="E265" s="184" t="s">
        <v>559</v>
      </c>
      <c r="F265" s="185" t="s">
        <v>560</v>
      </c>
      <c r="G265" s="186" t="s">
        <v>527</v>
      </c>
      <c r="H265" s="187">
        <v>1</v>
      </c>
      <c r="I265" s="188"/>
      <c r="J265" s="188"/>
      <c r="K265" s="189">
        <f>ROUND(P265*H265,2)</f>
        <v>0</v>
      </c>
      <c r="L265" s="185" t="s">
        <v>148</v>
      </c>
      <c r="M265" s="37"/>
      <c r="N265" s="190" t="s">
        <v>1</v>
      </c>
      <c r="O265" s="191" t="s">
        <v>44</v>
      </c>
      <c r="P265" s="192">
        <f>I265+J265</f>
        <v>0</v>
      </c>
      <c r="Q265" s="192">
        <f>ROUND(I265*H265,2)</f>
        <v>0</v>
      </c>
      <c r="R265" s="192">
        <f>ROUND(J265*H265,2)</f>
        <v>0</v>
      </c>
      <c r="S265" s="69"/>
      <c r="T265" s="193">
        <f>S265*H265</f>
        <v>0</v>
      </c>
      <c r="U265" s="193">
        <v>0</v>
      </c>
      <c r="V265" s="193">
        <f>U265*H265</f>
        <v>0</v>
      </c>
      <c r="W265" s="193">
        <v>0</v>
      </c>
      <c r="X265" s="194">
        <f>W265*H265</f>
        <v>0</v>
      </c>
      <c r="Y265" s="32"/>
      <c r="Z265" s="32"/>
      <c r="AA265" s="32"/>
      <c r="AB265" s="32"/>
      <c r="AC265" s="32"/>
      <c r="AD265" s="32"/>
      <c r="AE265" s="32"/>
      <c r="AR265" s="195" t="s">
        <v>528</v>
      </c>
      <c r="AT265" s="195" t="s">
        <v>144</v>
      </c>
      <c r="AU265" s="195" t="s">
        <v>91</v>
      </c>
      <c r="AY265" s="15" t="s">
        <v>141</v>
      </c>
      <c r="BE265" s="196">
        <f>IF(O265="základní",K265,0)</f>
        <v>0</v>
      </c>
      <c r="BF265" s="196">
        <f>IF(O265="snížená",K265,0)</f>
        <v>0</v>
      </c>
      <c r="BG265" s="196">
        <f>IF(O265="zákl. přenesená",K265,0)</f>
        <v>0</v>
      </c>
      <c r="BH265" s="196">
        <f>IF(O265="sníž. přenesená",K265,0)</f>
        <v>0</v>
      </c>
      <c r="BI265" s="196">
        <f>IF(O265="nulová",K265,0)</f>
        <v>0</v>
      </c>
      <c r="BJ265" s="15" t="s">
        <v>89</v>
      </c>
      <c r="BK265" s="196">
        <f>ROUND(P265*H265,2)</f>
        <v>0</v>
      </c>
      <c r="BL265" s="15" t="s">
        <v>528</v>
      </c>
      <c r="BM265" s="195" t="s">
        <v>561</v>
      </c>
    </row>
    <row r="266" spans="1:65" s="2" customFormat="1" ht="24.2" customHeight="1">
      <c r="A266" s="32"/>
      <c r="B266" s="33"/>
      <c r="C266" s="183" t="s">
        <v>562</v>
      </c>
      <c r="D266" s="183" t="s">
        <v>144</v>
      </c>
      <c r="E266" s="184" t="s">
        <v>563</v>
      </c>
      <c r="F266" s="185" t="s">
        <v>564</v>
      </c>
      <c r="G266" s="186" t="s">
        <v>527</v>
      </c>
      <c r="H266" s="187">
        <v>1</v>
      </c>
      <c r="I266" s="188"/>
      <c r="J266" s="188"/>
      <c r="K266" s="189">
        <f>ROUND(P266*H266,2)</f>
        <v>0</v>
      </c>
      <c r="L266" s="185" t="s">
        <v>148</v>
      </c>
      <c r="M266" s="37"/>
      <c r="N266" s="190" t="s">
        <v>1</v>
      </c>
      <c r="O266" s="191" t="s">
        <v>44</v>
      </c>
      <c r="P266" s="192">
        <f>I266+J266</f>
        <v>0</v>
      </c>
      <c r="Q266" s="192">
        <f>ROUND(I266*H266,2)</f>
        <v>0</v>
      </c>
      <c r="R266" s="192">
        <f>ROUND(J266*H266,2)</f>
        <v>0</v>
      </c>
      <c r="S266" s="69"/>
      <c r="T266" s="193">
        <f>S266*H266</f>
        <v>0</v>
      </c>
      <c r="U266" s="193">
        <v>0</v>
      </c>
      <c r="V266" s="193">
        <f>U266*H266</f>
        <v>0</v>
      </c>
      <c r="W266" s="193">
        <v>0</v>
      </c>
      <c r="X266" s="194">
        <f>W266*H266</f>
        <v>0</v>
      </c>
      <c r="Y266" s="32"/>
      <c r="Z266" s="32"/>
      <c r="AA266" s="32"/>
      <c r="AB266" s="32"/>
      <c r="AC266" s="32"/>
      <c r="AD266" s="32"/>
      <c r="AE266" s="32"/>
      <c r="AR266" s="195" t="s">
        <v>528</v>
      </c>
      <c r="AT266" s="195" t="s">
        <v>144</v>
      </c>
      <c r="AU266" s="195" t="s">
        <v>91</v>
      </c>
      <c r="AY266" s="15" t="s">
        <v>141</v>
      </c>
      <c r="BE266" s="196">
        <f>IF(O266="základní",K266,0)</f>
        <v>0</v>
      </c>
      <c r="BF266" s="196">
        <f>IF(O266="snížená",K266,0)</f>
        <v>0</v>
      </c>
      <c r="BG266" s="196">
        <f>IF(O266="zákl. přenesená",K266,0)</f>
        <v>0</v>
      </c>
      <c r="BH266" s="196">
        <f>IF(O266="sníž. přenesená",K266,0)</f>
        <v>0</v>
      </c>
      <c r="BI266" s="196">
        <f>IF(O266="nulová",K266,0)</f>
        <v>0</v>
      </c>
      <c r="BJ266" s="15" t="s">
        <v>89</v>
      </c>
      <c r="BK266" s="196">
        <f>ROUND(P266*H266,2)</f>
        <v>0</v>
      </c>
      <c r="BL266" s="15" t="s">
        <v>528</v>
      </c>
      <c r="BM266" s="195" t="s">
        <v>565</v>
      </c>
    </row>
    <row r="267" spans="1:65" s="12" customFormat="1" ht="22.9" customHeight="1">
      <c r="B267" s="166"/>
      <c r="C267" s="167"/>
      <c r="D267" s="168" t="s">
        <v>80</v>
      </c>
      <c r="E267" s="181" t="s">
        <v>566</v>
      </c>
      <c r="F267" s="181" t="s">
        <v>567</v>
      </c>
      <c r="G267" s="167"/>
      <c r="H267" s="167"/>
      <c r="I267" s="170"/>
      <c r="J267" s="170"/>
      <c r="K267" s="182">
        <f>BK267</f>
        <v>0</v>
      </c>
      <c r="L267" s="167"/>
      <c r="M267" s="172"/>
      <c r="N267" s="173"/>
      <c r="O267" s="174"/>
      <c r="P267" s="174"/>
      <c r="Q267" s="175">
        <f>SUM(Q268:Q286)</f>
        <v>0</v>
      </c>
      <c r="R267" s="175">
        <f>SUM(R268:R286)</f>
        <v>0</v>
      </c>
      <c r="S267" s="174"/>
      <c r="T267" s="176">
        <f>SUM(T268:T286)</f>
        <v>0</v>
      </c>
      <c r="U267" s="174"/>
      <c r="V267" s="176">
        <f>SUM(V268:V286)</f>
        <v>0</v>
      </c>
      <c r="W267" s="174"/>
      <c r="X267" s="177">
        <f>SUM(X268:X286)</f>
        <v>0</v>
      </c>
      <c r="AR267" s="178" t="s">
        <v>176</v>
      </c>
      <c r="AT267" s="179" t="s">
        <v>80</v>
      </c>
      <c r="AU267" s="179" t="s">
        <v>89</v>
      </c>
      <c r="AY267" s="178" t="s">
        <v>141</v>
      </c>
      <c r="BK267" s="180">
        <f>SUM(BK268:BK286)</f>
        <v>0</v>
      </c>
    </row>
    <row r="268" spans="1:65" s="2" customFormat="1" ht="49.15" customHeight="1">
      <c r="A268" s="32"/>
      <c r="B268" s="33"/>
      <c r="C268" s="183" t="s">
        <v>568</v>
      </c>
      <c r="D268" s="183" t="s">
        <v>144</v>
      </c>
      <c r="E268" s="184" t="s">
        <v>569</v>
      </c>
      <c r="F268" s="185" t="s">
        <v>570</v>
      </c>
      <c r="G268" s="186" t="s">
        <v>571</v>
      </c>
      <c r="H268" s="187">
        <v>0</v>
      </c>
      <c r="I268" s="188"/>
      <c r="J268" s="188"/>
      <c r="K268" s="189">
        <f>ROUND(P268*H268,2)</f>
        <v>0</v>
      </c>
      <c r="L268" s="185" t="s">
        <v>1</v>
      </c>
      <c r="M268" s="37"/>
      <c r="N268" s="190" t="s">
        <v>1</v>
      </c>
      <c r="O268" s="191" t="s">
        <v>44</v>
      </c>
      <c r="P268" s="192">
        <f>I268+J268</f>
        <v>0</v>
      </c>
      <c r="Q268" s="192">
        <f>ROUND(I268*H268,2)</f>
        <v>0</v>
      </c>
      <c r="R268" s="192">
        <f>ROUND(J268*H268,2)</f>
        <v>0</v>
      </c>
      <c r="S268" s="69"/>
      <c r="T268" s="193">
        <f>S268*H268</f>
        <v>0</v>
      </c>
      <c r="U268" s="193">
        <v>0</v>
      </c>
      <c r="V268" s="193">
        <f>U268*H268</f>
        <v>0</v>
      </c>
      <c r="W268" s="193">
        <v>0</v>
      </c>
      <c r="X268" s="194">
        <f>W268*H268</f>
        <v>0</v>
      </c>
      <c r="Y268" s="32"/>
      <c r="Z268" s="32"/>
      <c r="AA268" s="32"/>
      <c r="AB268" s="32"/>
      <c r="AC268" s="32"/>
      <c r="AD268" s="32"/>
      <c r="AE268" s="32"/>
      <c r="AR268" s="195" t="s">
        <v>528</v>
      </c>
      <c r="AT268" s="195" t="s">
        <v>144</v>
      </c>
      <c r="AU268" s="195" t="s">
        <v>91</v>
      </c>
      <c r="AY268" s="15" t="s">
        <v>141</v>
      </c>
      <c r="BE268" s="196">
        <f>IF(O268="základní",K268,0)</f>
        <v>0</v>
      </c>
      <c r="BF268" s="196">
        <f>IF(O268="snížená",K268,0)</f>
        <v>0</v>
      </c>
      <c r="BG268" s="196">
        <f>IF(O268="zákl. přenesená",K268,0)</f>
        <v>0</v>
      </c>
      <c r="BH268" s="196">
        <f>IF(O268="sníž. přenesená",K268,0)</f>
        <v>0</v>
      </c>
      <c r="BI268" s="196">
        <f>IF(O268="nulová",K268,0)</f>
        <v>0</v>
      </c>
      <c r="BJ268" s="15" t="s">
        <v>89</v>
      </c>
      <c r="BK268" s="196">
        <f>ROUND(P268*H268,2)</f>
        <v>0</v>
      </c>
      <c r="BL268" s="15" t="s">
        <v>528</v>
      </c>
      <c r="BM268" s="195" t="s">
        <v>572</v>
      </c>
    </row>
    <row r="269" spans="1:65" s="2" customFormat="1" ht="37.9" customHeight="1">
      <c r="A269" s="32"/>
      <c r="B269" s="33"/>
      <c r="C269" s="183" t="s">
        <v>573</v>
      </c>
      <c r="D269" s="183" t="s">
        <v>144</v>
      </c>
      <c r="E269" s="184" t="s">
        <v>574</v>
      </c>
      <c r="F269" s="185" t="s">
        <v>575</v>
      </c>
      <c r="G269" s="186" t="s">
        <v>571</v>
      </c>
      <c r="H269" s="187">
        <v>0</v>
      </c>
      <c r="I269" s="188"/>
      <c r="J269" s="188"/>
      <c r="K269" s="189">
        <f>ROUND(P269*H269,2)</f>
        <v>0</v>
      </c>
      <c r="L269" s="185" t="s">
        <v>1</v>
      </c>
      <c r="M269" s="37"/>
      <c r="N269" s="190" t="s">
        <v>1</v>
      </c>
      <c r="O269" s="191" t="s">
        <v>44</v>
      </c>
      <c r="P269" s="192">
        <f>I269+J269</f>
        <v>0</v>
      </c>
      <c r="Q269" s="192">
        <f>ROUND(I269*H269,2)</f>
        <v>0</v>
      </c>
      <c r="R269" s="192">
        <f>ROUND(J269*H269,2)</f>
        <v>0</v>
      </c>
      <c r="S269" s="69"/>
      <c r="T269" s="193">
        <f>S269*H269</f>
        <v>0</v>
      </c>
      <c r="U269" s="193">
        <v>0</v>
      </c>
      <c r="V269" s="193">
        <f>U269*H269</f>
        <v>0</v>
      </c>
      <c r="W269" s="193">
        <v>0</v>
      </c>
      <c r="X269" s="194">
        <f>W269*H269</f>
        <v>0</v>
      </c>
      <c r="Y269" s="32"/>
      <c r="Z269" s="32"/>
      <c r="AA269" s="32"/>
      <c r="AB269" s="32"/>
      <c r="AC269" s="32"/>
      <c r="AD269" s="32"/>
      <c r="AE269" s="32"/>
      <c r="AR269" s="195" t="s">
        <v>528</v>
      </c>
      <c r="AT269" s="195" t="s">
        <v>144</v>
      </c>
      <c r="AU269" s="195" t="s">
        <v>91</v>
      </c>
      <c r="AY269" s="15" t="s">
        <v>141</v>
      </c>
      <c r="BE269" s="196">
        <f>IF(O269="základní",K269,0)</f>
        <v>0</v>
      </c>
      <c r="BF269" s="196">
        <f>IF(O269="snížená",K269,0)</f>
        <v>0</v>
      </c>
      <c r="BG269" s="196">
        <f>IF(O269="zákl. přenesená",K269,0)</f>
        <v>0</v>
      </c>
      <c r="BH269" s="196">
        <f>IF(O269="sníž. přenesená",K269,0)</f>
        <v>0</v>
      </c>
      <c r="BI269" s="196">
        <f>IF(O269="nulová",K269,0)</f>
        <v>0</v>
      </c>
      <c r="BJ269" s="15" t="s">
        <v>89</v>
      </c>
      <c r="BK269" s="196">
        <f>ROUND(P269*H269,2)</f>
        <v>0</v>
      </c>
      <c r="BL269" s="15" t="s">
        <v>528</v>
      </c>
      <c r="BM269" s="195" t="s">
        <v>576</v>
      </c>
    </row>
    <row r="270" spans="1:65" s="2" customFormat="1" ht="62.65" customHeight="1">
      <c r="A270" s="32"/>
      <c r="B270" s="33"/>
      <c r="C270" s="183" t="s">
        <v>577</v>
      </c>
      <c r="D270" s="183" t="s">
        <v>144</v>
      </c>
      <c r="E270" s="184" t="s">
        <v>578</v>
      </c>
      <c r="F270" s="185" t="s">
        <v>579</v>
      </c>
      <c r="G270" s="186" t="s">
        <v>571</v>
      </c>
      <c r="H270" s="187">
        <v>0</v>
      </c>
      <c r="I270" s="188"/>
      <c r="J270" s="188"/>
      <c r="K270" s="189">
        <f>ROUND(P270*H270,2)</f>
        <v>0</v>
      </c>
      <c r="L270" s="185" t="s">
        <v>1</v>
      </c>
      <c r="M270" s="37"/>
      <c r="N270" s="190" t="s">
        <v>1</v>
      </c>
      <c r="O270" s="191" t="s">
        <v>44</v>
      </c>
      <c r="P270" s="192">
        <f>I270+J270</f>
        <v>0</v>
      </c>
      <c r="Q270" s="192">
        <f>ROUND(I270*H270,2)</f>
        <v>0</v>
      </c>
      <c r="R270" s="192">
        <f>ROUND(J270*H270,2)</f>
        <v>0</v>
      </c>
      <c r="S270" s="69"/>
      <c r="T270" s="193">
        <f>S270*H270</f>
        <v>0</v>
      </c>
      <c r="U270" s="193">
        <v>0</v>
      </c>
      <c r="V270" s="193">
        <f>U270*H270</f>
        <v>0</v>
      </c>
      <c r="W270" s="193">
        <v>0</v>
      </c>
      <c r="X270" s="194">
        <f>W270*H270</f>
        <v>0</v>
      </c>
      <c r="Y270" s="32"/>
      <c r="Z270" s="32"/>
      <c r="AA270" s="32"/>
      <c r="AB270" s="32"/>
      <c r="AC270" s="32"/>
      <c r="AD270" s="32"/>
      <c r="AE270" s="32"/>
      <c r="AR270" s="195" t="s">
        <v>528</v>
      </c>
      <c r="AT270" s="195" t="s">
        <v>144</v>
      </c>
      <c r="AU270" s="195" t="s">
        <v>91</v>
      </c>
      <c r="AY270" s="15" t="s">
        <v>141</v>
      </c>
      <c r="BE270" s="196">
        <f>IF(O270="základní",K270,0)</f>
        <v>0</v>
      </c>
      <c r="BF270" s="196">
        <f>IF(O270="snížená",K270,0)</f>
        <v>0</v>
      </c>
      <c r="BG270" s="196">
        <f>IF(O270="zákl. přenesená",K270,0)</f>
        <v>0</v>
      </c>
      <c r="BH270" s="196">
        <f>IF(O270="sníž. přenesená",K270,0)</f>
        <v>0</v>
      </c>
      <c r="BI270" s="196">
        <f>IF(O270="nulová",K270,0)</f>
        <v>0</v>
      </c>
      <c r="BJ270" s="15" t="s">
        <v>89</v>
      </c>
      <c r="BK270" s="196">
        <f>ROUND(P270*H270,2)</f>
        <v>0</v>
      </c>
      <c r="BL270" s="15" t="s">
        <v>528</v>
      </c>
      <c r="BM270" s="195" t="s">
        <v>580</v>
      </c>
    </row>
    <row r="271" spans="1:65" s="2" customFormat="1" ht="24.2" customHeight="1">
      <c r="A271" s="32"/>
      <c r="B271" s="33"/>
      <c r="C271" s="183" t="s">
        <v>581</v>
      </c>
      <c r="D271" s="183" t="s">
        <v>144</v>
      </c>
      <c r="E271" s="184" t="s">
        <v>582</v>
      </c>
      <c r="F271" s="185" t="s">
        <v>583</v>
      </c>
      <c r="G271" s="186" t="s">
        <v>571</v>
      </c>
      <c r="H271" s="187">
        <v>0</v>
      </c>
      <c r="I271" s="188"/>
      <c r="J271" s="188"/>
      <c r="K271" s="189">
        <f>ROUND(P271*H271,2)</f>
        <v>0</v>
      </c>
      <c r="L271" s="185" t="s">
        <v>1</v>
      </c>
      <c r="M271" s="37"/>
      <c r="N271" s="190" t="s">
        <v>1</v>
      </c>
      <c r="O271" s="191" t="s">
        <v>44</v>
      </c>
      <c r="P271" s="192">
        <f>I271+J271</f>
        <v>0</v>
      </c>
      <c r="Q271" s="192">
        <f>ROUND(I271*H271,2)</f>
        <v>0</v>
      </c>
      <c r="R271" s="192">
        <f>ROUND(J271*H271,2)</f>
        <v>0</v>
      </c>
      <c r="S271" s="69"/>
      <c r="T271" s="193">
        <f>S271*H271</f>
        <v>0</v>
      </c>
      <c r="U271" s="193">
        <v>0</v>
      </c>
      <c r="V271" s="193">
        <f>U271*H271</f>
        <v>0</v>
      </c>
      <c r="W271" s="193">
        <v>0</v>
      </c>
      <c r="X271" s="194">
        <f>W271*H271</f>
        <v>0</v>
      </c>
      <c r="Y271" s="32"/>
      <c r="Z271" s="32"/>
      <c r="AA271" s="32"/>
      <c r="AB271" s="32"/>
      <c r="AC271" s="32"/>
      <c r="AD271" s="32"/>
      <c r="AE271" s="32"/>
      <c r="AR271" s="195" t="s">
        <v>528</v>
      </c>
      <c r="AT271" s="195" t="s">
        <v>144</v>
      </c>
      <c r="AU271" s="195" t="s">
        <v>91</v>
      </c>
      <c r="AY271" s="15" t="s">
        <v>141</v>
      </c>
      <c r="BE271" s="196">
        <f>IF(O271="základní",K271,0)</f>
        <v>0</v>
      </c>
      <c r="BF271" s="196">
        <f>IF(O271="snížená",K271,0)</f>
        <v>0</v>
      </c>
      <c r="BG271" s="196">
        <f>IF(O271="zákl. přenesená",K271,0)</f>
        <v>0</v>
      </c>
      <c r="BH271" s="196">
        <f>IF(O271="sníž. přenesená",K271,0)</f>
        <v>0</v>
      </c>
      <c r="BI271" s="196">
        <f>IF(O271="nulová",K271,0)</f>
        <v>0</v>
      </c>
      <c r="BJ271" s="15" t="s">
        <v>89</v>
      </c>
      <c r="BK271" s="196">
        <f>ROUND(P271*H271,2)</f>
        <v>0</v>
      </c>
      <c r="BL271" s="15" t="s">
        <v>528</v>
      </c>
      <c r="BM271" s="195" t="s">
        <v>584</v>
      </c>
    </row>
    <row r="272" spans="1:65" s="2" customFormat="1" ht="62.65" customHeight="1">
      <c r="A272" s="32"/>
      <c r="B272" s="33"/>
      <c r="C272" s="183" t="s">
        <v>585</v>
      </c>
      <c r="D272" s="183" t="s">
        <v>144</v>
      </c>
      <c r="E272" s="184" t="s">
        <v>586</v>
      </c>
      <c r="F272" s="185" t="s">
        <v>587</v>
      </c>
      <c r="G272" s="186" t="s">
        <v>571</v>
      </c>
      <c r="H272" s="187">
        <v>0</v>
      </c>
      <c r="I272" s="188"/>
      <c r="J272" s="188"/>
      <c r="K272" s="189">
        <f>ROUND(P272*H272,2)</f>
        <v>0</v>
      </c>
      <c r="L272" s="185" t="s">
        <v>1</v>
      </c>
      <c r="M272" s="37"/>
      <c r="N272" s="190" t="s">
        <v>1</v>
      </c>
      <c r="O272" s="191" t="s">
        <v>44</v>
      </c>
      <c r="P272" s="192">
        <f>I272+J272</f>
        <v>0</v>
      </c>
      <c r="Q272" s="192">
        <f>ROUND(I272*H272,2)</f>
        <v>0</v>
      </c>
      <c r="R272" s="192">
        <f>ROUND(J272*H272,2)</f>
        <v>0</v>
      </c>
      <c r="S272" s="69"/>
      <c r="T272" s="193">
        <f>S272*H272</f>
        <v>0</v>
      </c>
      <c r="U272" s="193">
        <v>0</v>
      </c>
      <c r="V272" s="193">
        <f>U272*H272</f>
        <v>0</v>
      </c>
      <c r="W272" s="193">
        <v>0</v>
      </c>
      <c r="X272" s="194">
        <f>W272*H272</f>
        <v>0</v>
      </c>
      <c r="Y272" s="32"/>
      <c r="Z272" s="32"/>
      <c r="AA272" s="32"/>
      <c r="AB272" s="32"/>
      <c r="AC272" s="32"/>
      <c r="AD272" s="32"/>
      <c r="AE272" s="32"/>
      <c r="AR272" s="195" t="s">
        <v>528</v>
      </c>
      <c r="AT272" s="195" t="s">
        <v>144</v>
      </c>
      <c r="AU272" s="195" t="s">
        <v>91</v>
      </c>
      <c r="AY272" s="15" t="s">
        <v>141</v>
      </c>
      <c r="BE272" s="196">
        <f>IF(O272="základní",K272,0)</f>
        <v>0</v>
      </c>
      <c r="BF272" s="196">
        <f>IF(O272="snížená",K272,0)</f>
        <v>0</v>
      </c>
      <c r="BG272" s="196">
        <f>IF(O272="zákl. přenesená",K272,0)</f>
        <v>0</v>
      </c>
      <c r="BH272" s="196">
        <f>IF(O272="sníž. přenesená",K272,0)</f>
        <v>0</v>
      </c>
      <c r="BI272" s="196">
        <f>IF(O272="nulová",K272,0)</f>
        <v>0</v>
      </c>
      <c r="BJ272" s="15" t="s">
        <v>89</v>
      </c>
      <c r="BK272" s="196">
        <f>ROUND(P272*H272,2)</f>
        <v>0</v>
      </c>
      <c r="BL272" s="15" t="s">
        <v>528</v>
      </c>
      <c r="BM272" s="195" t="s">
        <v>588</v>
      </c>
    </row>
    <row r="273" spans="1:65" s="2" customFormat="1" ht="29.25">
      <c r="A273" s="32"/>
      <c r="B273" s="33"/>
      <c r="C273" s="34"/>
      <c r="D273" s="199" t="s">
        <v>210</v>
      </c>
      <c r="E273" s="34"/>
      <c r="F273" s="219" t="s">
        <v>589</v>
      </c>
      <c r="G273" s="34"/>
      <c r="H273" s="34"/>
      <c r="I273" s="220"/>
      <c r="J273" s="220"/>
      <c r="K273" s="34"/>
      <c r="L273" s="34"/>
      <c r="M273" s="37"/>
      <c r="N273" s="221"/>
      <c r="O273" s="222"/>
      <c r="P273" s="69"/>
      <c r="Q273" s="69"/>
      <c r="R273" s="69"/>
      <c r="S273" s="69"/>
      <c r="T273" s="69"/>
      <c r="U273" s="69"/>
      <c r="V273" s="69"/>
      <c r="W273" s="69"/>
      <c r="X273" s="70"/>
      <c r="Y273" s="32"/>
      <c r="Z273" s="32"/>
      <c r="AA273" s="32"/>
      <c r="AB273" s="32"/>
      <c r="AC273" s="32"/>
      <c r="AD273" s="32"/>
      <c r="AE273" s="32"/>
      <c r="AT273" s="15" t="s">
        <v>210</v>
      </c>
      <c r="AU273" s="15" t="s">
        <v>91</v>
      </c>
    </row>
    <row r="274" spans="1:65" s="2" customFormat="1" ht="49.15" customHeight="1">
      <c r="A274" s="32"/>
      <c r="B274" s="33"/>
      <c r="C274" s="183" t="s">
        <v>590</v>
      </c>
      <c r="D274" s="183" t="s">
        <v>144</v>
      </c>
      <c r="E274" s="184" t="s">
        <v>591</v>
      </c>
      <c r="F274" s="185" t="s">
        <v>592</v>
      </c>
      <c r="G274" s="186" t="s">
        <v>571</v>
      </c>
      <c r="H274" s="187">
        <v>0</v>
      </c>
      <c r="I274" s="188"/>
      <c r="J274" s="188"/>
      <c r="K274" s="189">
        <f>ROUND(P274*H274,2)</f>
        <v>0</v>
      </c>
      <c r="L274" s="185" t="s">
        <v>1</v>
      </c>
      <c r="M274" s="37"/>
      <c r="N274" s="190" t="s">
        <v>1</v>
      </c>
      <c r="O274" s="191" t="s">
        <v>44</v>
      </c>
      <c r="P274" s="192">
        <f>I274+J274</f>
        <v>0</v>
      </c>
      <c r="Q274" s="192">
        <f>ROUND(I274*H274,2)</f>
        <v>0</v>
      </c>
      <c r="R274" s="192">
        <f>ROUND(J274*H274,2)</f>
        <v>0</v>
      </c>
      <c r="S274" s="69"/>
      <c r="T274" s="193">
        <f>S274*H274</f>
        <v>0</v>
      </c>
      <c r="U274" s="193">
        <v>0</v>
      </c>
      <c r="V274" s="193">
        <f>U274*H274</f>
        <v>0</v>
      </c>
      <c r="W274" s="193">
        <v>0</v>
      </c>
      <c r="X274" s="194">
        <f>W274*H274</f>
        <v>0</v>
      </c>
      <c r="Y274" s="32"/>
      <c r="Z274" s="32"/>
      <c r="AA274" s="32"/>
      <c r="AB274" s="32"/>
      <c r="AC274" s="32"/>
      <c r="AD274" s="32"/>
      <c r="AE274" s="32"/>
      <c r="AR274" s="195" t="s">
        <v>528</v>
      </c>
      <c r="AT274" s="195" t="s">
        <v>144</v>
      </c>
      <c r="AU274" s="195" t="s">
        <v>91</v>
      </c>
      <c r="AY274" s="15" t="s">
        <v>141</v>
      </c>
      <c r="BE274" s="196">
        <f>IF(O274="základní",K274,0)</f>
        <v>0</v>
      </c>
      <c r="BF274" s="196">
        <f>IF(O274="snížená",K274,0)</f>
        <v>0</v>
      </c>
      <c r="BG274" s="196">
        <f>IF(O274="zákl. přenesená",K274,0)</f>
        <v>0</v>
      </c>
      <c r="BH274" s="196">
        <f>IF(O274="sníž. přenesená",K274,0)</f>
        <v>0</v>
      </c>
      <c r="BI274" s="196">
        <f>IF(O274="nulová",K274,0)</f>
        <v>0</v>
      </c>
      <c r="BJ274" s="15" t="s">
        <v>89</v>
      </c>
      <c r="BK274" s="196">
        <f>ROUND(P274*H274,2)</f>
        <v>0</v>
      </c>
      <c r="BL274" s="15" t="s">
        <v>528</v>
      </c>
      <c r="BM274" s="195" t="s">
        <v>593</v>
      </c>
    </row>
    <row r="275" spans="1:65" s="2" customFormat="1" ht="29.25">
      <c r="A275" s="32"/>
      <c r="B275" s="33"/>
      <c r="C275" s="34"/>
      <c r="D275" s="199" t="s">
        <v>210</v>
      </c>
      <c r="E275" s="34"/>
      <c r="F275" s="219" t="s">
        <v>589</v>
      </c>
      <c r="G275" s="34"/>
      <c r="H275" s="34"/>
      <c r="I275" s="220"/>
      <c r="J275" s="220"/>
      <c r="K275" s="34"/>
      <c r="L275" s="34"/>
      <c r="M275" s="37"/>
      <c r="N275" s="221"/>
      <c r="O275" s="222"/>
      <c r="P275" s="69"/>
      <c r="Q275" s="69"/>
      <c r="R275" s="69"/>
      <c r="S275" s="69"/>
      <c r="T275" s="69"/>
      <c r="U275" s="69"/>
      <c r="V275" s="69"/>
      <c r="W275" s="69"/>
      <c r="X275" s="70"/>
      <c r="Y275" s="32"/>
      <c r="Z275" s="32"/>
      <c r="AA275" s="32"/>
      <c r="AB275" s="32"/>
      <c r="AC275" s="32"/>
      <c r="AD275" s="32"/>
      <c r="AE275" s="32"/>
      <c r="AT275" s="15" t="s">
        <v>210</v>
      </c>
      <c r="AU275" s="15" t="s">
        <v>91</v>
      </c>
    </row>
    <row r="276" spans="1:65" s="2" customFormat="1" ht="49.15" customHeight="1">
      <c r="A276" s="32"/>
      <c r="B276" s="33"/>
      <c r="C276" s="183" t="s">
        <v>594</v>
      </c>
      <c r="D276" s="183" t="s">
        <v>144</v>
      </c>
      <c r="E276" s="184" t="s">
        <v>595</v>
      </c>
      <c r="F276" s="185" t="s">
        <v>596</v>
      </c>
      <c r="G276" s="186" t="s">
        <v>571</v>
      </c>
      <c r="H276" s="187">
        <v>0</v>
      </c>
      <c r="I276" s="188"/>
      <c r="J276" s="188"/>
      <c r="K276" s="189">
        <f t="shared" ref="K276:K285" si="66">ROUND(P276*H276,2)</f>
        <v>0</v>
      </c>
      <c r="L276" s="185" t="s">
        <v>1</v>
      </c>
      <c r="M276" s="37"/>
      <c r="N276" s="190" t="s">
        <v>1</v>
      </c>
      <c r="O276" s="191" t="s">
        <v>44</v>
      </c>
      <c r="P276" s="192">
        <f t="shared" ref="P276:P285" si="67">I276+J276</f>
        <v>0</v>
      </c>
      <c r="Q276" s="192">
        <f t="shared" ref="Q276:Q285" si="68">ROUND(I276*H276,2)</f>
        <v>0</v>
      </c>
      <c r="R276" s="192">
        <f t="shared" ref="R276:R285" si="69">ROUND(J276*H276,2)</f>
        <v>0</v>
      </c>
      <c r="S276" s="69"/>
      <c r="T276" s="193">
        <f t="shared" ref="T276:T285" si="70">S276*H276</f>
        <v>0</v>
      </c>
      <c r="U276" s="193">
        <v>0</v>
      </c>
      <c r="V276" s="193">
        <f t="shared" ref="V276:V285" si="71">U276*H276</f>
        <v>0</v>
      </c>
      <c r="W276" s="193">
        <v>0</v>
      </c>
      <c r="X276" s="194">
        <f t="shared" ref="X276:X285" si="72">W276*H276</f>
        <v>0</v>
      </c>
      <c r="Y276" s="32"/>
      <c r="Z276" s="32"/>
      <c r="AA276" s="32"/>
      <c r="AB276" s="32"/>
      <c r="AC276" s="32"/>
      <c r="AD276" s="32"/>
      <c r="AE276" s="32"/>
      <c r="AR276" s="195" t="s">
        <v>528</v>
      </c>
      <c r="AT276" s="195" t="s">
        <v>144</v>
      </c>
      <c r="AU276" s="195" t="s">
        <v>91</v>
      </c>
      <c r="AY276" s="15" t="s">
        <v>141</v>
      </c>
      <c r="BE276" s="196">
        <f t="shared" ref="BE276:BE285" si="73">IF(O276="základní",K276,0)</f>
        <v>0</v>
      </c>
      <c r="BF276" s="196">
        <f t="shared" ref="BF276:BF285" si="74">IF(O276="snížená",K276,0)</f>
        <v>0</v>
      </c>
      <c r="BG276" s="196">
        <f t="shared" ref="BG276:BG285" si="75">IF(O276="zákl. přenesená",K276,0)</f>
        <v>0</v>
      </c>
      <c r="BH276" s="196">
        <f t="shared" ref="BH276:BH285" si="76">IF(O276="sníž. přenesená",K276,0)</f>
        <v>0</v>
      </c>
      <c r="BI276" s="196">
        <f t="shared" ref="BI276:BI285" si="77">IF(O276="nulová",K276,0)</f>
        <v>0</v>
      </c>
      <c r="BJ276" s="15" t="s">
        <v>89</v>
      </c>
      <c r="BK276" s="196">
        <f t="shared" ref="BK276:BK285" si="78">ROUND(P276*H276,2)</f>
        <v>0</v>
      </c>
      <c r="BL276" s="15" t="s">
        <v>528</v>
      </c>
      <c r="BM276" s="195" t="s">
        <v>597</v>
      </c>
    </row>
    <row r="277" spans="1:65" s="2" customFormat="1" ht="24.2" customHeight="1">
      <c r="A277" s="32"/>
      <c r="B277" s="33"/>
      <c r="C277" s="183" t="s">
        <v>598</v>
      </c>
      <c r="D277" s="183" t="s">
        <v>144</v>
      </c>
      <c r="E277" s="184" t="s">
        <v>599</v>
      </c>
      <c r="F277" s="185" t="s">
        <v>600</v>
      </c>
      <c r="G277" s="186" t="s">
        <v>571</v>
      </c>
      <c r="H277" s="187">
        <v>0</v>
      </c>
      <c r="I277" s="188"/>
      <c r="J277" s="188"/>
      <c r="K277" s="189">
        <f t="shared" si="66"/>
        <v>0</v>
      </c>
      <c r="L277" s="185" t="s">
        <v>1</v>
      </c>
      <c r="M277" s="37"/>
      <c r="N277" s="190" t="s">
        <v>1</v>
      </c>
      <c r="O277" s="191" t="s">
        <v>44</v>
      </c>
      <c r="P277" s="192">
        <f t="shared" si="67"/>
        <v>0</v>
      </c>
      <c r="Q277" s="192">
        <f t="shared" si="68"/>
        <v>0</v>
      </c>
      <c r="R277" s="192">
        <f t="shared" si="69"/>
        <v>0</v>
      </c>
      <c r="S277" s="69"/>
      <c r="T277" s="193">
        <f t="shared" si="70"/>
        <v>0</v>
      </c>
      <c r="U277" s="193">
        <v>0</v>
      </c>
      <c r="V277" s="193">
        <f t="shared" si="71"/>
        <v>0</v>
      </c>
      <c r="W277" s="193">
        <v>0</v>
      </c>
      <c r="X277" s="194">
        <f t="shared" si="72"/>
        <v>0</v>
      </c>
      <c r="Y277" s="32"/>
      <c r="Z277" s="32"/>
      <c r="AA277" s="32"/>
      <c r="AB277" s="32"/>
      <c r="AC277" s="32"/>
      <c r="AD277" s="32"/>
      <c r="AE277" s="32"/>
      <c r="AR277" s="195" t="s">
        <v>528</v>
      </c>
      <c r="AT277" s="195" t="s">
        <v>144</v>
      </c>
      <c r="AU277" s="195" t="s">
        <v>91</v>
      </c>
      <c r="AY277" s="15" t="s">
        <v>141</v>
      </c>
      <c r="BE277" s="196">
        <f t="shared" si="73"/>
        <v>0</v>
      </c>
      <c r="BF277" s="196">
        <f t="shared" si="74"/>
        <v>0</v>
      </c>
      <c r="BG277" s="196">
        <f t="shared" si="75"/>
        <v>0</v>
      </c>
      <c r="BH277" s="196">
        <f t="shared" si="76"/>
        <v>0</v>
      </c>
      <c r="BI277" s="196">
        <f t="shared" si="77"/>
        <v>0</v>
      </c>
      <c r="BJ277" s="15" t="s">
        <v>89</v>
      </c>
      <c r="BK277" s="196">
        <f t="shared" si="78"/>
        <v>0</v>
      </c>
      <c r="BL277" s="15" t="s">
        <v>528</v>
      </c>
      <c r="BM277" s="195" t="s">
        <v>601</v>
      </c>
    </row>
    <row r="278" spans="1:65" s="2" customFormat="1" ht="24.2" customHeight="1">
      <c r="A278" s="32"/>
      <c r="B278" s="33"/>
      <c r="C278" s="183" t="s">
        <v>602</v>
      </c>
      <c r="D278" s="183" t="s">
        <v>144</v>
      </c>
      <c r="E278" s="184" t="s">
        <v>603</v>
      </c>
      <c r="F278" s="185" t="s">
        <v>604</v>
      </c>
      <c r="G278" s="186" t="s">
        <v>571</v>
      </c>
      <c r="H278" s="187">
        <v>0</v>
      </c>
      <c r="I278" s="188"/>
      <c r="J278" s="188"/>
      <c r="K278" s="189">
        <f t="shared" si="66"/>
        <v>0</v>
      </c>
      <c r="L278" s="185" t="s">
        <v>1</v>
      </c>
      <c r="M278" s="37"/>
      <c r="N278" s="190" t="s">
        <v>1</v>
      </c>
      <c r="O278" s="191" t="s">
        <v>44</v>
      </c>
      <c r="P278" s="192">
        <f t="shared" si="67"/>
        <v>0</v>
      </c>
      <c r="Q278" s="192">
        <f t="shared" si="68"/>
        <v>0</v>
      </c>
      <c r="R278" s="192">
        <f t="shared" si="69"/>
        <v>0</v>
      </c>
      <c r="S278" s="69"/>
      <c r="T278" s="193">
        <f t="shared" si="70"/>
        <v>0</v>
      </c>
      <c r="U278" s="193">
        <v>0</v>
      </c>
      <c r="V278" s="193">
        <f t="shared" si="71"/>
        <v>0</v>
      </c>
      <c r="W278" s="193">
        <v>0</v>
      </c>
      <c r="X278" s="194">
        <f t="shared" si="72"/>
        <v>0</v>
      </c>
      <c r="Y278" s="32"/>
      <c r="Z278" s="32"/>
      <c r="AA278" s="32"/>
      <c r="AB278" s="32"/>
      <c r="AC278" s="32"/>
      <c r="AD278" s="32"/>
      <c r="AE278" s="32"/>
      <c r="AR278" s="195" t="s">
        <v>528</v>
      </c>
      <c r="AT278" s="195" t="s">
        <v>144</v>
      </c>
      <c r="AU278" s="195" t="s">
        <v>91</v>
      </c>
      <c r="AY278" s="15" t="s">
        <v>141</v>
      </c>
      <c r="BE278" s="196">
        <f t="shared" si="73"/>
        <v>0</v>
      </c>
      <c r="BF278" s="196">
        <f t="shared" si="74"/>
        <v>0</v>
      </c>
      <c r="BG278" s="196">
        <f t="shared" si="75"/>
        <v>0</v>
      </c>
      <c r="BH278" s="196">
        <f t="shared" si="76"/>
        <v>0</v>
      </c>
      <c r="BI278" s="196">
        <f t="shared" si="77"/>
        <v>0</v>
      </c>
      <c r="BJ278" s="15" t="s">
        <v>89</v>
      </c>
      <c r="BK278" s="196">
        <f t="shared" si="78"/>
        <v>0</v>
      </c>
      <c r="BL278" s="15" t="s">
        <v>528</v>
      </c>
      <c r="BM278" s="195" t="s">
        <v>605</v>
      </c>
    </row>
    <row r="279" spans="1:65" s="2" customFormat="1" ht="62.65" customHeight="1">
      <c r="A279" s="32"/>
      <c r="B279" s="33"/>
      <c r="C279" s="183" t="s">
        <v>606</v>
      </c>
      <c r="D279" s="183" t="s">
        <v>144</v>
      </c>
      <c r="E279" s="184" t="s">
        <v>607</v>
      </c>
      <c r="F279" s="185" t="s">
        <v>608</v>
      </c>
      <c r="G279" s="186" t="s">
        <v>571</v>
      </c>
      <c r="H279" s="187">
        <v>0</v>
      </c>
      <c r="I279" s="188"/>
      <c r="J279" s="188"/>
      <c r="K279" s="189">
        <f t="shared" si="66"/>
        <v>0</v>
      </c>
      <c r="L279" s="185" t="s">
        <v>1</v>
      </c>
      <c r="M279" s="37"/>
      <c r="N279" s="190" t="s">
        <v>1</v>
      </c>
      <c r="O279" s="191" t="s">
        <v>44</v>
      </c>
      <c r="P279" s="192">
        <f t="shared" si="67"/>
        <v>0</v>
      </c>
      <c r="Q279" s="192">
        <f t="shared" si="68"/>
        <v>0</v>
      </c>
      <c r="R279" s="192">
        <f t="shared" si="69"/>
        <v>0</v>
      </c>
      <c r="S279" s="69"/>
      <c r="T279" s="193">
        <f t="shared" si="70"/>
        <v>0</v>
      </c>
      <c r="U279" s="193">
        <v>0</v>
      </c>
      <c r="V279" s="193">
        <f t="shared" si="71"/>
        <v>0</v>
      </c>
      <c r="W279" s="193">
        <v>0</v>
      </c>
      <c r="X279" s="194">
        <f t="shared" si="72"/>
        <v>0</v>
      </c>
      <c r="Y279" s="32"/>
      <c r="Z279" s="32"/>
      <c r="AA279" s="32"/>
      <c r="AB279" s="32"/>
      <c r="AC279" s="32"/>
      <c r="AD279" s="32"/>
      <c r="AE279" s="32"/>
      <c r="AR279" s="195" t="s">
        <v>528</v>
      </c>
      <c r="AT279" s="195" t="s">
        <v>144</v>
      </c>
      <c r="AU279" s="195" t="s">
        <v>91</v>
      </c>
      <c r="AY279" s="15" t="s">
        <v>141</v>
      </c>
      <c r="BE279" s="196">
        <f t="shared" si="73"/>
        <v>0</v>
      </c>
      <c r="BF279" s="196">
        <f t="shared" si="74"/>
        <v>0</v>
      </c>
      <c r="BG279" s="196">
        <f t="shared" si="75"/>
        <v>0</v>
      </c>
      <c r="BH279" s="196">
        <f t="shared" si="76"/>
        <v>0</v>
      </c>
      <c r="BI279" s="196">
        <f t="shared" si="77"/>
        <v>0</v>
      </c>
      <c r="BJ279" s="15" t="s">
        <v>89</v>
      </c>
      <c r="BK279" s="196">
        <f t="shared" si="78"/>
        <v>0</v>
      </c>
      <c r="BL279" s="15" t="s">
        <v>528</v>
      </c>
      <c r="BM279" s="195" t="s">
        <v>609</v>
      </c>
    </row>
    <row r="280" spans="1:65" s="2" customFormat="1" ht="49.15" customHeight="1">
      <c r="A280" s="32"/>
      <c r="B280" s="33"/>
      <c r="C280" s="183" t="s">
        <v>610</v>
      </c>
      <c r="D280" s="183" t="s">
        <v>144</v>
      </c>
      <c r="E280" s="184" t="s">
        <v>611</v>
      </c>
      <c r="F280" s="185" t="s">
        <v>612</v>
      </c>
      <c r="G280" s="186" t="s">
        <v>571</v>
      </c>
      <c r="H280" s="187">
        <v>0</v>
      </c>
      <c r="I280" s="188"/>
      <c r="J280" s="188"/>
      <c r="K280" s="189">
        <f t="shared" si="66"/>
        <v>0</v>
      </c>
      <c r="L280" s="185" t="s">
        <v>1</v>
      </c>
      <c r="M280" s="37"/>
      <c r="N280" s="190" t="s">
        <v>1</v>
      </c>
      <c r="O280" s="191" t="s">
        <v>44</v>
      </c>
      <c r="P280" s="192">
        <f t="shared" si="67"/>
        <v>0</v>
      </c>
      <c r="Q280" s="192">
        <f t="shared" si="68"/>
        <v>0</v>
      </c>
      <c r="R280" s="192">
        <f t="shared" si="69"/>
        <v>0</v>
      </c>
      <c r="S280" s="69"/>
      <c r="T280" s="193">
        <f t="shared" si="70"/>
        <v>0</v>
      </c>
      <c r="U280" s="193">
        <v>0</v>
      </c>
      <c r="V280" s="193">
        <f t="shared" si="71"/>
        <v>0</v>
      </c>
      <c r="W280" s="193">
        <v>0</v>
      </c>
      <c r="X280" s="194">
        <f t="shared" si="72"/>
        <v>0</v>
      </c>
      <c r="Y280" s="32"/>
      <c r="Z280" s="32"/>
      <c r="AA280" s="32"/>
      <c r="AB280" s="32"/>
      <c r="AC280" s="32"/>
      <c r="AD280" s="32"/>
      <c r="AE280" s="32"/>
      <c r="AR280" s="195" t="s">
        <v>528</v>
      </c>
      <c r="AT280" s="195" t="s">
        <v>144</v>
      </c>
      <c r="AU280" s="195" t="s">
        <v>91</v>
      </c>
      <c r="AY280" s="15" t="s">
        <v>141</v>
      </c>
      <c r="BE280" s="196">
        <f t="shared" si="73"/>
        <v>0</v>
      </c>
      <c r="BF280" s="196">
        <f t="shared" si="74"/>
        <v>0</v>
      </c>
      <c r="BG280" s="196">
        <f t="shared" si="75"/>
        <v>0</v>
      </c>
      <c r="BH280" s="196">
        <f t="shared" si="76"/>
        <v>0</v>
      </c>
      <c r="BI280" s="196">
        <f t="shared" si="77"/>
        <v>0</v>
      </c>
      <c r="BJ280" s="15" t="s">
        <v>89</v>
      </c>
      <c r="BK280" s="196">
        <f t="shared" si="78"/>
        <v>0</v>
      </c>
      <c r="BL280" s="15" t="s">
        <v>528</v>
      </c>
      <c r="BM280" s="195" t="s">
        <v>613</v>
      </c>
    </row>
    <row r="281" spans="1:65" s="2" customFormat="1" ht="76.349999999999994" customHeight="1">
      <c r="A281" s="32"/>
      <c r="B281" s="33"/>
      <c r="C281" s="183" t="s">
        <v>614</v>
      </c>
      <c r="D281" s="183" t="s">
        <v>144</v>
      </c>
      <c r="E281" s="184" t="s">
        <v>615</v>
      </c>
      <c r="F281" s="185" t="s">
        <v>616</v>
      </c>
      <c r="G281" s="186" t="s">
        <v>571</v>
      </c>
      <c r="H281" s="187">
        <v>0</v>
      </c>
      <c r="I281" s="188"/>
      <c r="J281" s="188"/>
      <c r="K281" s="189">
        <f t="shared" si="66"/>
        <v>0</v>
      </c>
      <c r="L281" s="185" t="s">
        <v>1</v>
      </c>
      <c r="M281" s="37"/>
      <c r="N281" s="190" t="s">
        <v>1</v>
      </c>
      <c r="O281" s="191" t="s">
        <v>44</v>
      </c>
      <c r="P281" s="192">
        <f t="shared" si="67"/>
        <v>0</v>
      </c>
      <c r="Q281" s="192">
        <f t="shared" si="68"/>
        <v>0</v>
      </c>
      <c r="R281" s="192">
        <f t="shared" si="69"/>
        <v>0</v>
      </c>
      <c r="S281" s="69"/>
      <c r="T281" s="193">
        <f t="shared" si="70"/>
        <v>0</v>
      </c>
      <c r="U281" s="193">
        <v>0</v>
      </c>
      <c r="V281" s="193">
        <f t="shared" si="71"/>
        <v>0</v>
      </c>
      <c r="W281" s="193">
        <v>0</v>
      </c>
      <c r="X281" s="194">
        <f t="shared" si="72"/>
        <v>0</v>
      </c>
      <c r="Y281" s="32"/>
      <c r="Z281" s="32"/>
      <c r="AA281" s="32"/>
      <c r="AB281" s="32"/>
      <c r="AC281" s="32"/>
      <c r="AD281" s="32"/>
      <c r="AE281" s="32"/>
      <c r="AR281" s="195" t="s">
        <v>528</v>
      </c>
      <c r="AT281" s="195" t="s">
        <v>144</v>
      </c>
      <c r="AU281" s="195" t="s">
        <v>91</v>
      </c>
      <c r="AY281" s="15" t="s">
        <v>141</v>
      </c>
      <c r="BE281" s="196">
        <f t="shared" si="73"/>
        <v>0</v>
      </c>
      <c r="BF281" s="196">
        <f t="shared" si="74"/>
        <v>0</v>
      </c>
      <c r="BG281" s="196">
        <f t="shared" si="75"/>
        <v>0</v>
      </c>
      <c r="BH281" s="196">
        <f t="shared" si="76"/>
        <v>0</v>
      </c>
      <c r="BI281" s="196">
        <f t="shared" si="77"/>
        <v>0</v>
      </c>
      <c r="BJ281" s="15" t="s">
        <v>89</v>
      </c>
      <c r="BK281" s="196">
        <f t="shared" si="78"/>
        <v>0</v>
      </c>
      <c r="BL281" s="15" t="s">
        <v>528</v>
      </c>
      <c r="BM281" s="195" t="s">
        <v>617</v>
      </c>
    </row>
    <row r="282" spans="1:65" s="2" customFormat="1" ht="49.15" customHeight="1">
      <c r="A282" s="32"/>
      <c r="B282" s="33"/>
      <c r="C282" s="183" t="s">
        <v>618</v>
      </c>
      <c r="D282" s="183" t="s">
        <v>144</v>
      </c>
      <c r="E282" s="184" t="s">
        <v>619</v>
      </c>
      <c r="F282" s="185" t="s">
        <v>620</v>
      </c>
      <c r="G282" s="186" t="s">
        <v>571</v>
      </c>
      <c r="H282" s="187">
        <v>0</v>
      </c>
      <c r="I282" s="188"/>
      <c r="J282" s="188"/>
      <c r="K282" s="189">
        <f t="shared" si="66"/>
        <v>0</v>
      </c>
      <c r="L282" s="185" t="s">
        <v>1</v>
      </c>
      <c r="M282" s="37"/>
      <c r="N282" s="190" t="s">
        <v>1</v>
      </c>
      <c r="O282" s="191" t="s">
        <v>44</v>
      </c>
      <c r="P282" s="192">
        <f t="shared" si="67"/>
        <v>0</v>
      </c>
      <c r="Q282" s="192">
        <f t="shared" si="68"/>
        <v>0</v>
      </c>
      <c r="R282" s="192">
        <f t="shared" si="69"/>
        <v>0</v>
      </c>
      <c r="S282" s="69"/>
      <c r="T282" s="193">
        <f t="shared" si="70"/>
        <v>0</v>
      </c>
      <c r="U282" s="193">
        <v>0</v>
      </c>
      <c r="V282" s="193">
        <f t="shared" si="71"/>
        <v>0</v>
      </c>
      <c r="W282" s="193">
        <v>0</v>
      </c>
      <c r="X282" s="194">
        <f t="shared" si="72"/>
        <v>0</v>
      </c>
      <c r="Y282" s="32"/>
      <c r="Z282" s="32"/>
      <c r="AA282" s="32"/>
      <c r="AB282" s="32"/>
      <c r="AC282" s="32"/>
      <c r="AD282" s="32"/>
      <c r="AE282" s="32"/>
      <c r="AR282" s="195" t="s">
        <v>528</v>
      </c>
      <c r="AT282" s="195" t="s">
        <v>144</v>
      </c>
      <c r="AU282" s="195" t="s">
        <v>91</v>
      </c>
      <c r="AY282" s="15" t="s">
        <v>141</v>
      </c>
      <c r="BE282" s="196">
        <f t="shared" si="73"/>
        <v>0</v>
      </c>
      <c r="BF282" s="196">
        <f t="shared" si="74"/>
        <v>0</v>
      </c>
      <c r="BG282" s="196">
        <f t="shared" si="75"/>
        <v>0</v>
      </c>
      <c r="BH282" s="196">
        <f t="shared" si="76"/>
        <v>0</v>
      </c>
      <c r="BI282" s="196">
        <f t="shared" si="77"/>
        <v>0</v>
      </c>
      <c r="BJ282" s="15" t="s">
        <v>89</v>
      </c>
      <c r="BK282" s="196">
        <f t="shared" si="78"/>
        <v>0</v>
      </c>
      <c r="BL282" s="15" t="s">
        <v>528</v>
      </c>
      <c r="BM282" s="195" t="s">
        <v>621</v>
      </c>
    </row>
    <row r="283" spans="1:65" s="2" customFormat="1" ht="77.099999999999994" customHeight="1">
      <c r="A283" s="32"/>
      <c r="B283" s="33"/>
      <c r="C283" s="183" t="s">
        <v>622</v>
      </c>
      <c r="D283" s="183" t="s">
        <v>144</v>
      </c>
      <c r="E283" s="184" t="s">
        <v>623</v>
      </c>
      <c r="F283" s="185" t="s">
        <v>624</v>
      </c>
      <c r="G283" s="186" t="s">
        <v>571</v>
      </c>
      <c r="H283" s="187">
        <v>0</v>
      </c>
      <c r="I283" s="188"/>
      <c r="J283" s="188"/>
      <c r="K283" s="189">
        <f t="shared" si="66"/>
        <v>0</v>
      </c>
      <c r="L283" s="185" t="s">
        <v>1</v>
      </c>
      <c r="M283" s="37"/>
      <c r="N283" s="190" t="s">
        <v>1</v>
      </c>
      <c r="O283" s="191" t="s">
        <v>44</v>
      </c>
      <c r="P283" s="192">
        <f t="shared" si="67"/>
        <v>0</v>
      </c>
      <c r="Q283" s="192">
        <f t="shared" si="68"/>
        <v>0</v>
      </c>
      <c r="R283" s="192">
        <f t="shared" si="69"/>
        <v>0</v>
      </c>
      <c r="S283" s="69"/>
      <c r="T283" s="193">
        <f t="shared" si="70"/>
        <v>0</v>
      </c>
      <c r="U283" s="193">
        <v>0</v>
      </c>
      <c r="V283" s="193">
        <f t="shared" si="71"/>
        <v>0</v>
      </c>
      <c r="W283" s="193">
        <v>0</v>
      </c>
      <c r="X283" s="194">
        <f t="shared" si="72"/>
        <v>0</v>
      </c>
      <c r="Y283" s="32"/>
      <c r="Z283" s="32"/>
      <c r="AA283" s="32"/>
      <c r="AB283" s="32"/>
      <c r="AC283" s="32"/>
      <c r="AD283" s="32"/>
      <c r="AE283" s="32"/>
      <c r="AR283" s="195" t="s">
        <v>528</v>
      </c>
      <c r="AT283" s="195" t="s">
        <v>144</v>
      </c>
      <c r="AU283" s="195" t="s">
        <v>91</v>
      </c>
      <c r="AY283" s="15" t="s">
        <v>141</v>
      </c>
      <c r="BE283" s="196">
        <f t="shared" si="73"/>
        <v>0</v>
      </c>
      <c r="BF283" s="196">
        <f t="shared" si="74"/>
        <v>0</v>
      </c>
      <c r="BG283" s="196">
        <f t="shared" si="75"/>
        <v>0</v>
      </c>
      <c r="BH283" s="196">
        <f t="shared" si="76"/>
        <v>0</v>
      </c>
      <c r="BI283" s="196">
        <f t="shared" si="77"/>
        <v>0</v>
      </c>
      <c r="BJ283" s="15" t="s">
        <v>89</v>
      </c>
      <c r="BK283" s="196">
        <f t="shared" si="78"/>
        <v>0</v>
      </c>
      <c r="BL283" s="15" t="s">
        <v>528</v>
      </c>
      <c r="BM283" s="195" t="s">
        <v>625</v>
      </c>
    </row>
    <row r="284" spans="1:65" s="2" customFormat="1" ht="37.9" customHeight="1">
      <c r="A284" s="32"/>
      <c r="B284" s="33"/>
      <c r="C284" s="183" t="s">
        <v>626</v>
      </c>
      <c r="D284" s="183" t="s">
        <v>144</v>
      </c>
      <c r="E284" s="184" t="s">
        <v>627</v>
      </c>
      <c r="F284" s="185" t="s">
        <v>628</v>
      </c>
      <c r="G284" s="186" t="s">
        <v>571</v>
      </c>
      <c r="H284" s="187">
        <v>0</v>
      </c>
      <c r="I284" s="188"/>
      <c r="J284" s="188"/>
      <c r="K284" s="189">
        <f t="shared" si="66"/>
        <v>0</v>
      </c>
      <c r="L284" s="185" t="s">
        <v>1</v>
      </c>
      <c r="M284" s="37"/>
      <c r="N284" s="190" t="s">
        <v>1</v>
      </c>
      <c r="O284" s="191" t="s">
        <v>44</v>
      </c>
      <c r="P284" s="192">
        <f t="shared" si="67"/>
        <v>0</v>
      </c>
      <c r="Q284" s="192">
        <f t="shared" si="68"/>
        <v>0</v>
      </c>
      <c r="R284" s="192">
        <f t="shared" si="69"/>
        <v>0</v>
      </c>
      <c r="S284" s="69"/>
      <c r="T284" s="193">
        <f t="shared" si="70"/>
        <v>0</v>
      </c>
      <c r="U284" s="193">
        <v>0</v>
      </c>
      <c r="V284" s="193">
        <f t="shared" si="71"/>
        <v>0</v>
      </c>
      <c r="W284" s="193">
        <v>0</v>
      </c>
      <c r="X284" s="194">
        <f t="shared" si="72"/>
        <v>0</v>
      </c>
      <c r="Y284" s="32"/>
      <c r="Z284" s="32"/>
      <c r="AA284" s="32"/>
      <c r="AB284" s="32"/>
      <c r="AC284" s="32"/>
      <c r="AD284" s="32"/>
      <c r="AE284" s="32"/>
      <c r="AR284" s="195" t="s">
        <v>528</v>
      </c>
      <c r="AT284" s="195" t="s">
        <v>144</v>
      </c>
      <c r="AU284" s="195" t="s">
        <v>91</v>
      </c>
      <c r="AY284" s="15" t="s">
        <v>141</v>
      </c>
      <c r="BE284" s="196">
        <f t="shared" si="73"/>
        <v>0</v>
      </c>
      <c r="BF284" s="196">
        <f t="shared" si="74"/>
        <v>0</v>
      </c>
      <c r="BG284" s="196">
        <f t="shared" si="75"/>
        <v>0</v>
      </c>
      <c r="BH284" s="196">
        <f t="shared" si="76"/>
        <v>0</v>
      </c>
      <c r="BI284" s="196">
        <f t="shared" si="77"/>
        <v>0</v>
      </c>
      <c r="BJ284" s="15" t="s">
        <v>89</v>
      </c>
      <c r="BK284" s="196">
        <f t="shared" si="78"/>
        <v>0</v>
      </c>
      <c r="BL284" s="15" t="s">
        <v>528</v>
      </c>
      <c r="BM284" s="195" t="s">
        <v>629</v>
      </c>
    </row>
    <row r="285" spans="1:65" s="2" customFormat="1" ht="14.45" customHeight="1">
      <c r="A285" s="32"/>
      <c r="B285" s="33"/>
      <c r="C285" s="183" t="s">
        <v>630</v>
      </c>
      <c r="D285" s="183" t="s">
        <v>144</v>
      </c>
      <c r="E285" s="184" t="s">
        <v>631</v>
      </c>
      <c r="F285" s="185" t="s">
        <v>632</v>
      </c>
      <c r="G285" s="186" t="s">
        <v>571</v>
      </c>
      <c r="H285" s="187">
        <v>0</v>
      </c>
      <c r="I285" s="188"/>
      <c r="J285" s="188"/>
      <c r="K285" s="189">
        <f t="shared" si="66"/>
        <v>0</v>
      </c>
      <c r="L285" s="185" t="s">
        <v>1</v>
      </c>
      <c r="M285" s="37"/>
      <c r="N285" s="190" t="s">
        <v>1</v>
      </c>
      <c r="O285" s="191" t="s">
        <v>44</v>
      </c>
      <c r="P285" s="192">
        <f t="shared" si="67"/>
        <v>0</v>
      </c>
      <c r="Q285" s="192">
        <f t="shared" si="68"/>
        <v>0</v>
      </c>
      <c r="R285" s="192">
        <f t="shared" si="69"/>
        <v>0</v>
      </c>
      <c r="S285" s="69"/>
      <c r="T285" s="193">
        <f t="shared" si="70"/>
        <v>0</v>
      </c>
      <c r="U285" s="193">
        <v>0</v>
      </c>
      <c r="V285" s="193">
        <f t="shared" si="71"/>
        <v>0</v>
      </c>
      <c r="W285" s="193">
        <v>0</v>
      </c>
      <c r="X285" s="194">
        <f t="shared" si="72"/>
        <v>0</v>
      </c>
      <c r="Y285" s="32"/>
      <c r="Z285" s="32"/>
      <c r="AA285" s="32"/>
      <c r="AB285" s="32"/>
      <c r="AC285" s="32"/>
      <c r="AD285" s="32"/>
      <c r="AE285" s="32"/>
      <c r="AR285" s="195" t="s">
        <v>528</v>
      </c>
      <c r="AT285" s="195" t="s">
        <v>144</v>
      </c>
      <c r="AU285" s="195" t="s">
        <v>91</v>
      </c>
      <c r="AY285" s="15" t="s">
        <v>141</v>
      </c>
      <c r="BE285" s="196">
        <f t="shared" si="73"/>
        <v>0</v>
      </c>
      <c r="BF285" s="196">
        <f t="shared" si="74"/>
        <v>0</v>
      </c>
      <c r="BG285" s="196">
        <f t="shared" si="75"/>
        <v>0</v>
      </c>
      <c r="BH285" s="196">
        <f t="shared" si="76"/>
        <v>0</v>
      </c>
      <c r="BI285" s="196">
        <f t="shared" si="77"/>
        <v>0</v>
      </c>
      <c r="BJ285" s="15" t="s">
        <v>89</v>
      </c>
      <c r="BK285" s="196">
        <f t="shared" si="78"/>
        <v>0</v>
      </c>
      <c r="BL285" s="15" t="s">
        <v>528</v>
      </c>
      <c r="BM285" s="195" t="s">
        <v>633</v>
      </c>
    </row>
    <row r="286" spans="1:65" s="2" customFormat="1" ht="48.75">
      <c r="A286" s="32"/>
      <c r="B286" s="33"/>
      <c r="C286" s="34"/>
      <c r="D286" s="199" t="s">
        <v>210</v>
      </c>
      <c r="E286" s="34"/>
      <c r="F286" s="219" t="s">
        <v>634</v>
      </c>
      <c r="G286" s="34"/>
      <c r="H286" s="34"/>
      <c r="I286" s="220"/>
      <c r="J286" s="220"/>
      <c r="K286" s="34"/>
      <c r="L286" s="34"/>
      <c r="M286" s="37"/>
      <c r="N286" s="221"/>
      <c r="O286" s="222"/>
      <c r="P286" s="69"/>
      <c r="Q286" s="69"/>
      <c r="R286" s="69"/>
      <c r="S286" s="69"/>
      <c r="T286" s="69"/>
      <c r="U286" s="69"/>
      <c r="V286" s="69"/>
      <c r="W286" s="69"/>
      <c r="X286" s="70"/>
      <c r="Y286" s="32"/>
      <c r="Z286" s="32"/>
      <c r="AA286" s="32"/>
      <c r="AB286" s="32"/>
      <c r="AC286" s="32"/>
      <c r="AD286" s="32"/>
      <c r="AE286" s="32"/>
      <c r="AT286" s="15" t="s">
        <v>210</v>
      </c>
      <c r="AU286" s="15" t="s">
        <v>91</v>
      </c>
    </row>
    <row r="287" spans="1:65" s="12" customFormat="1" ht="22.9" customHeight="1">
      <c r="B287" s="166"/>
      <c r="C287" s="167"/>
      <c r="D287" s="168" t="s">
        <v>80</v>
      </c>
      <c r="E287" s="181" t="s">
        <v>635</v>
      </c>
      <c r="F287" s="181" t="s">
        <v>636</v>
      </c>
      <c r="G287" s="167"/>
      <c r="H287" s="167"/>
      <c r="I287" s="170"/>
      <c r="J287" s="170"/>
      <c r="K287" s="182">
        <f>BK287</f>
        <v>0</v>
      </c>
      <c r="L287" s="167"/>
      <c r="M287" s="172"/>
      <c r="N287" s="173"/>
      <c r="O287" s="174"/>
      <c r="P287" s="174"/>
      <c r="Q287" s="175">
        <f>SUM(Q288:Q295)</f>
        <v>0</v>
      </c>
      <c r="R287" s="175">
        <f>SUM(R288:R295)</f>
        <v>0</v>
      </c>
      <c r="S287" s="174"/>
      <c r="T287" s="176">
        <f>SUM(T288:T295)</f>
        <v>0</v>
      </c>
      <c r="U287" s="174"/>
      <c r="V287" s="176">
        <f>SUM(V288:V295)</f>
        <v>0</v>
      </c>
      <c r="W287" s="174"/>
      <c r="X287" s="177">
        <f>SUM(X288:X295)</f>
        <v>0</v>
      </c>
      <c r="AR287" s="178" t="s">
        <v>176</v>
      </c>
      <c r="AT287" s="179" t="s">
        <v>80</v>
      </c>
      <c r="AU287" s="179" t="s">
        <v>89</v>
      </c>
      <c r="AY287" s="178" t="s">
        <v>141</v>
      </c>
      <c r="BK287" s="180">
        <f>SUM(BK288:BK295)</f>
        <v>0</v>
      </c>
    </row>
    <row r="288" spans="1:65" s="2" customFormat="1" ht="24.2" customHeight="1">
      <c r="A288" s="32"/>
      <c r="B288" s="33"/>
      <c r="C288" s="183" t="s">
        <v>637</v>
      </c>
      <c r="D288" s="183" t="s">
        <v>144</v>
      </c>
      <c r="E288" s="184" t="s">
        <v>638</v>
      </c>
      <c r="F288" s="185" t="s">
        <v>639</v>
      </c>
      <c r="G288" s="186" t="s">
        <v>571</v>
      </c>
      <c r="H288" s="187">
        <v>0</v>
      </c>
      <c r="I288" s="188"/>
      <c r="J288" s="188"/>
      <c r="K288" s="189">
        <f>ROUND(P288*H288,2)</f>
        <v>0</v>
      </c>
      <c r="L288" s="185" t="s">
        <v>1</v>
      </c>
      <c r="M288" s="37"/>
      <c r="N288" s="190" t="s">
        <v>1</v>
      </c>
      <c r="O288" s="191" t="s">
        <v>44</v>
      </c>
      <c r="P288" s="192">
        <f>I288+J288</f>
        <v>0</v>
      </c>
      <c r="Q288" s="192">
        <f>ROUND(I288*H288,2)</f>
        <v>0</v>
      </c>
      <c r="R288" s="192">
        <f>ROUND(J288*H288,2)</f>
        <v>0</v>
      </c>
      <c r="S288" s="69"/>
      <c r="T288" s="193">
        <f>S288*H288</f>
        <v>0</v>
      </c>
      <c r="U288" s="193">
        <v>0</v>
      </c>
      <c r="V288" s="193">
        <f>U288*H288</f>
        <v>0</v>
      </c>
      <c r="W288" s="193">
        <v>0</v>
      </c>
      <c r="X288" s="194">
        <f>W288*H288</f>
        <v>0</v>
      </c>
      <c r="Y288" s="32"/>
      <c r="Z288" s="32"/>
      <c r="AA288" s="32"/>
      <c r="AB288" s="32"/>
      <c r="AC288" s="32"/>
      <c r="AD288" s="32"/>
      <c r="AE288" s="32"/>
      <c r="AR288" s="195" t="s">
        <v>528</v>
      </c>
      <c r="AT288" s="195" t="s">
        <v>144</v>
      </c>
      <c r="AU288" s="195" t="s">
        <v>91</v>
      </c>
      <c r="AY288" s="15" t="s">
        <v>141</v>
      </c>
      <c r="BE288" s="196">
        <f>IF(O288="základní",K288,0)</f>
        <v>0</v>
      </c>
      <c r="BF288" s="196">
        <f>IF(O288="snížená",K288,0)</f>
        <v>0</v>
      </c>
      <c r="BG288" s="196">
        <f>IF(O288="zákl. přenesená",K288,0)</f>
        <v>0</v>
      </c>
      <c r="BH288" s="196">
        <f>IF(O288="sníž. přenesená",K288,0)</f>
        <v>0</v>
      </c>
      <c r="BI288" s="196">
        <f>IF(O288="nulová",K288,0)</f>
        <v>0</v>
      </c>
      <c r="BJ288" s="15" t="s">
        <v>89</v>
      </c>
      <c r="BK288" s="196">
        <f>ROUND(P288*H288,2)</f>
        <v>0</v>
      </c>
      <c r="BL288" s="15" t="s">
        <v>528</v>
      </c>
      <c r="BM288" s="195" t="s">
        <v>640</v>
      </c>
    </row>
    <row r="289" spans="1:65" s="2" customFormat="1" ht="39">
      <c r="A289" s="32"/>
      <c r="B289" s="33"/>
      <c r="C289" s="34"/>
      <c r="D289" s="199" t="s">
        <v>210</v>
      </c>
      <c r="E289" s="34"/>
      <c r="F289" s="219" t="s">
        <v>641</v>
      </c>
      <c r="G289" s="34"/>
      <c r="H289" s="34"/>
      <c r="I289" s="220"/>
      <c r="J289" s="220"/>
      <c r="K289" s="34"/>
      <c r="L289" s="34"/>
      <c r="M289" s="37"/>
      <c r="N289" s="221"/>
      <c r="O289" s="222"/>
      <c r="P289" s="69"/>
      <c r="Q289" s="69"/>
      <c r="R289" s="69"/>
      <c r="S289" s="69"/>
      <c r="T289" s="69"/>
      <c r="U289" s="69"/>
      <c r="V289" s="69"/>
      <c r="W289" s="69"/>
      <c r="X289" s="70"/>
      <c r="Y289" s="32"/>
      <c r="Z289" s="32"/>
      <c r="AA289" s="32"/>
      <c r="AB289" s="32"/>
      <c r="AC289" s="32"/>
      <c r="AD289" s="32"/>
      <c r="AE289" s="32"/>
      <c r="AT289" s="15" t="s">
        <v>210</v>
      </c>
      <c r="AU289" s="15" t="s">
        <v>91</v>
      </c>
    </row>
    <row r="290" spans="1:65" s="2" customFormat="1" ht="24.2" customHeight="1">
      <c r="A290" s="32"/>
      <c r="B290" s="33"/>
      <c r="C290" s="183" t="s">
        <v>642</v>
      </c>
      <c r="D290" s="183" t="s">
        <v>144</v>
      </c>
      <c r="E290" s="184" t="s">
        <v>643</v>
      </c>
      <c r="F290" s="185" t="s">
        <v>644</v>
      </c>
      <c r="G290" s="186" t="s">
        <v>571</v>
      </c>
      <c r="H290" s="187">
        <v>0</v>
      </c>
      <c r="I290" s="188"/>
      <c r="J290" s="188"/>
      <c r="K290" s="189">
        <f>ROUND(P290*H290,2)</f>
        <v>0</v>
      </c>
      <c r="L290" s="185" t="s">
        <v>1</v>
      </c>
      <c r="M290" s="37"/>
      <c r="N290" s="190" t="s">
        <v>1</v>
      </c>
      <c r="O290" s="191" t="s">
        <v>44</v>
      </c>
      <c r="P290" s="192">
        <f>I290+J290</f>
        <v>0</v>
      </c>
      <c r="Q290" s="192">
        <f>ROUND(I290*H290,2)</f>
        <v>0</v>
      </c>
      <c r="R290" s="192">
        <f>ROUND(J290*H290,2)</f>
        <v>0</v>
      </c>
      <c r="S290" s="69"/>
      <c r="T290" s="193">
        <f>S290*H290</f>
        <v>0</v>
      </c>
      <c r="U290" s="193">
        <v>0</v>
      </c>
      <c r="V290" s="193">
        <f>U290*H290</f>
        <v>0</v>
      </c>
      <c r="W290" s="193">
        <v>0</v>
      </c>
      <c r="X290" s="194">
        <f>W290*H290</f>
        <v>0</v>
      </c>
      <c r="Y290" s="32"/>
      <c r="Z290" s="32"/>
      <c r="AA290" s="32"/>
      <c r="AB290" s="32"/>
      <c r="AC290" s="32"/>
      <c r="AD290" s="32"/>
      <c r="AE290" s="32"/>
      <c r="AR290" s="195" t="s">
        <v>528</v>
      </c>
      <c r="AT290" s="195" t="s">
        <v>144</v>
      </c>
      <c r="AU290" s="195" t="s">
        <v>91</v>
      </c>
      <c r="AY290" s="15" t="s">
        <v>141</v>
      </c>
      <c r="BE290" s="196">
        <f>IF(O290="základní",K290,0)</f>
        <v>0</v>
      </c>
      <c r="BF290" s="196">
        <f>IF(O290="snížená",K290,0)</f>
        <v>0</v>
      </c>
      <c r="BG290" s="196">
        <f>IF(O290="zákl. přenesená",K290,0)</f>
        <v>0</v>
      </c>
      <c r="BH290" s="196">
        <f>IF(O290="sníž. přenesená",K290,0)</f>
        <v>0</v>
      </c>
      <c r="BI290" s="196">
        <f>IF(O290="nulová",K290,0)</f>
        <v>0</v>
      </c>
      <c r="BJ290" s="15" t="s">
        <v>89</v>
      </c>
      <c r="BK290" s="196">
        <f>ROUND(P290*H290,2)</f>
        <v>0</v>
      </c>
      <c r="BL290" s="15" t="s">
        <v>528</v>
      </c>
      <c r="BM290" s="195" t="s">
        <v>645</v>
      </c>
    </row>
    <row r="291" spans="1:65" s="2" customFormat="1" ht="39">
      <c r="A291" s="32"/>
      <c r="B291" s="33"/>
      <c r="C291" s="34"/>
      <c r="D291" s="199" t="s">
        <v>210</v>
      </c>
      <c r="E291" s="34"/>
      <c r="F291" s="219" t="s">
        <v>641</v>
      </c>
      <c r="G291" s="34"/>
      <c r="H291" s="34"/>
      <c r="I291" s="220"/>
      <c r="J291" s="220"/>
      <c r="K291" s="34"/>
      <c r="L291" s="34"/>
      <c r="M291" s="37"/>
      <c r="N291" s="221"/>
      <c r="O291" s="222"/>
      <c r="P291" s="69"/>
      <c r="Q291" s="69"/>
      <c r="R291" s="69"/>
      <c r="S291" s="69"/>
      <c r="T291" s="69"/>
      <c r="U291" s="69"/>
      <c r="V291" s="69"/>
      <c r="W291" s="69"/>
      <c r="X291" s="70"/>
      <c r="Y291" s="32"/>
      <c r="Z291" s="32"/>
      <c r="AA291" s="32"/>
      <c r="AB291" s="32"/>
      <c r="AC291" s="32"/>
      <c r="AD291" s="32"/>
      <c r="AE291" s="32"/>
      <c r="AT291" s="15" t="s">
        <v>210</v>
      </c>
      <c r="AU291" s="15" t="s">
        <v>91</v>
      </c>
    </row>
    <row r="292" spans="1:65" s="2" customFormat="1" ht="24.2" customHeight="1">
      <c r="A292" s="32"/>
      <c r="B292" s="33"/>
      <c r="C292" s="183" t="s">
        <v>646</v>
      </c>
      <c r="D292" s="183" t="s">
        <v>144</v>
      </c>
      <c r="E292" s="184" t="s">
        <v>647</v>
      </c>
      <c r="F292" s="185" t="s">
        <v>648</v>
      </c>
      <c r="G292" s="186" t="s">
        <v>571</v>
      </c>
      <c r="H292" s="187">
        <v>0</v>
      </c>
      <c r="I292" s="188"/>
      <c r="J292" s="188"/>
      <c r="K292" s="189">
        <f>ROUND(P292*H292,2)</f>
        <v>0</v>
      </c>
      <c r="L292" s="185" t="s">
        <v>1</v>
      </c>
      <c r="M292" s="37"/>
      <c r="N292" s="190" t="s">
        <v>1</v>
      </c>
      <c r="O292" s="191" t="s">
        <v>44</v>
      </c>
      <c r="P292" s="192">
        <f>I292+J292</f>
        <v>0</v>
      </c>
      <c r="Q292" s="192">
        <f>ROUND(I292*H292,2)</f>
        <v>0</v>
      </c>
      <c r="R292" s="192">
        <f>ROUND(J292*H292,2)</f>
        <v>0</v>
      </c>
      <c r="S292" s="69"/>
      <c r="T292" s="193">
        <f>S292*H292</f>
        <v>0</v>
      </c>
      <c r="U292" s="193">
        <v>0</v>
      </c>
      <c r="V292" s="193">
        <f>U292*H292</f>
        <v>0</v>
      </c>
      <c r="W292" s="193">
        <v>0</v>
      </c>
      <c r="X292" s="194">
        <f>W292*H292</f>
        <v>0</v>
      </c>
      <c r="Y292" s="32"/>
      <c r="Z292" s="32"/>
      <c r="AA292" s="32"/>
      <c r="AB292" s="32"/>
      <c r="AC292" s="32"/>
      <c r="AD292" s="32"/>
      <c r="AE292" s="32"/>
      <c r="AR292" s="195" t="s">
        <v>528</v>
      </c>
      <c r="AT292" s="195" t="s">
        <v>144</v>
      </c>
      <c r="AU292" s="195" t="s">
        <v>91</v>
      </c>
      <c r="AY292" s="15" t="s">
        <v>141</v>
      </c>
      <c r="BE292" s="196">
        <f>IF(O292="základní",K292,0)</f>
        <v>0</v>
      </c>
      <c r="BF292" s="196">
        <f>IF(O292="snížená",K292,0)</f>
        <v>0</v>
      </c>
      <c r="BG292" s="196">
        <f>IF(O292="zákl. přenesená",K292,0)</f>
        <v>0</v>
      </c>
      <c r="BH292" s="196">
        <f>IF(O292="sníž. přenesená",K292,0)</f>
        <v>0</v>
      </c>
      <c r="BI292" s="196">
        <f>IF(O292="nulová",K292,0)</f>
        <v>0</v>
      </c>
      <c r="BJ292" s="15" t="s">
        <v>89</v>
      </c>
      <c r="BK292" s="196">
        <f>ROUND(P292*H292,2)</f>
        <v>0</v>
      </c>
      <c r="BL292" s="15" t="s">
        <v>528</v>
      </c>
      <c r="BM292" s="195" t="s">
        <v>649</v>
      </c>
    </row>
    <row r="293" spans="1:65" s="2" customFormat="1" ht="39">
      <c r="A293" s="32"/>
      <c r="B293" s="33"/>
      <c r="C293" s="34"/>
      <c r="D293" s="199" t="s">
        <v>210</v>
      </c>
      <c r="E293" s="34"/>
      <c r="F293" s="219" t="s">
        <v>641</v>
      </c>
      <c r="G293" s="34"/>
      <c r="H293" s="34"/>
      <c r="I293" s="220"/>
      <c r="J293" s="220"/>
      <c r="K293" s="34"/>
      <c r="L293" s="34"/>
      <c r="M293" s="37"/>
      <c r="N293" s="221"/>
      <c r="O293" s="222"/>
      <c r="P293" s="69"/>
      <c r="Q293" s="69"/>
      <c r="R293" s="69"/>
      <c r="S293" s="69"/>
      <c r="T293" s="69"/>
      <c r="U293" s="69"/>
      <c r="V293" s="69"/>
      <c r="W293" s="69"/>
      <c r="X293" s="70"/>
      <c r="Y293" s="32"/>
      <c r="Z293" s="32"/>
      <c r="AA293" s="32"/>
      <c r="AB293" s="32"/>
      <c r="AC293" s="32"/>
      <c r="AD293" s="32"/>
      <c r="AE293" s="32"/>
      <c r="AT293" s="15" t="s">
        <v>210</v>
      </c>
      <c r="AU293" s="15" t="s">
        <v>91</v>
      </c>
    </row>
    <row r="294" spans="1:65" s="2" customFormat="1" ht="24.2" customHeight="1">
      <c r="A294" s="32"/>
      <c r="B294" s="33"/>
      <c r="C294" s="183" t="s">
        <v>650</v>
      </c>
      <c r="D294" s="183" t="s">
        <v>144</v>
      </c>
      <c r="E294" s="184" t="s">
        <v>651</v>
      </c>
      <c r="F294" s="185" t="s">
        <v>652</v>
      </c>
      <c r="G294" s="186" t="s">
        <v>571</v>
      </c>
      <c r="H294" s="187">
        <v>0</v>
      </c>
      <c r="I294" s="188"/>
      <c r="J294" s="188"/>
      <c r="K294" s="189">
        <f>ROUND(P294*H294,2)</f>
        <v>0</v>
      </c>
      <c r="L294" s="185" t="s">
        <v>1</v>
      </c>
      <c r="M294" s="37"/>
      <c r="N294" s="190" t="s">
        <v>1</v>
      </c>
      <c r="O294" s="191" t="s">
        <v>44</v>
      </c>
      <c r="P294" s="192">
        <f>I294+J294</f>
        <v>0</v>
      </c>
      <c r="Q294" s="192">
        <f>ROUND(I294*H294,2)</f>
        <v>0</v>
      </c>
      <c r="R294" s="192">
        <f>ROUND(J294*H294,2)</f>
        <v>0</v>
      </c>
      <c r="S294" s="69"/>
      <c r="T294" s="193">
        <f>S294*H294</f>
        <v>0</v>
      </c>
      <c r="U294" s="193">
        <v>0</v>
      </c>
      <c r="V294" s="193">
        <f>U294*H294</f>
        <v>0</v>
      </c>
      <c r="W294" s="193">
        <v>0</v>
      </c>
      <c r="X294" s="194">
        <f>W294*H294</f>
        <v>0</v>
      </c>
      <c r="Y294" s="32"/>
      <c r="Z294" s="32"/>
      <c r="AA294" s="32"/>
      <c r="AB294" s="32"/>
      <c r="AC294" s="32"/>
      <c r="AD294" s="32"/>
      <c r="AE294" s="32"/>
      <c r="AR294" s="195" t="s">
        <v>528</v>
      </c>
      <c r="AT294" s="195" t="s">
        <v>144</v>
      </c>
      <c r="AU294" s="195" t="s">
        <v>91</v>
      </c>
      <c r="AY294" s="15" t="s">
        <v>141</v>
      </c>
      <c r="BE294" s="196">
        <f>IF(O294="základní",K294,0)</f>
        <v>0</v>
      </c>
      <c r="BF294" s="196">
        <f>IF(O294="snížená",K294,0)</f>
        <v>0</v>
      </c>
      <c r="BG294" s="196">
        <f>IF(O294="zákl. přenesená",K294,0)</f>
        <v>0</v>
      </c>
      <c r="BH294" s="196">
        <f>IF(O294="sníž. přenesená",K294,0)</f>
        <v>0</v>
      </c>
      <c r="BI294" s="196">
        <f>IF(O294="nulová",K294,0)</f>
        <v>0</v>
      </c>
      <c r="BJ294" s="15" t="s">
        <v>89</v>
      </c>
      <c r="BK294" s="196">
        <f>ROUND(P294*H294,2)</f>
        <v>0</v>
      </c>
      <c r="BL294" s="15" t="s">
        <v>528</v>
      </c>
      <c r="BM294" s="195" t="s">
        <v>653</v>
      </c>
    </row>
    <row r="295" spans="1:65" s="2" customFormat="1" ht="87.75">
      <c r="A295" s="32"/>
      <c r="B295" s="33"/>
      <c r="C295" s="34"/>
      <c r="D295" s="199" t="s">
        <v>210</v>
      </c>
      <c r="E295" s="34"/>
      <c r="F295" s="219" t="s">
        <v>654</v>
      </c>
      <c r="G295" s="34"/>
      <c r="H295" s="34"/>
      <c r="I295" s="220"/>
      <c r="J295" s="220"/>
      <c r="K295" s="34"/>
      <c r="L295" s="34"/>
      <c r="M295" s="37"/>
      <c r="N295" s="224"/>
      <c r="O295" s="225"/>
      <c r="P295" s="226"/>
      <c r="Q295" s="226"/>
      <c r="R295" s="226"/>
      <c r="S295" s="226"/>
      <c r="T295" s="226"/>
      <c r="U295" s="226"/>
      <c r="V295" s="226"/>
      <c r="W295" s="226"/>
      <c r="X295" s="227"/>
      <c r="Y295" s="32"/>
      <c r="Z295" s="32"/>
      <c r="AA295" s="32"/>
      <c r="AB295" s="32"/>
      <c r="AC295" s="32"/>
      <c r="AD295" s="32"/>
      <c r="AE295" s="32"/>
      <c r="AT295" s="15" t="s">
        <v>210</v>
      </c>
      <c r="AU295" s="15" t="s">
        <v>91</v>
      </c>
    </row>
    <row r="296" spans="1:65" s="2" customFormat="1" ht="6.95" customHeight="1">
      <c r="A296" s="32"/>
      <c r="B296" s="52"/>
      <c r="C296" s="53"/>
      <c r="D296" s="53"/>
      <c r="E296" s="53"/>
      <c r="F296" s="53"/>
      <c r="G296" s="53"/>
      <c r="H296" s="53"/>
      <c r="I296" s="53"/>
      <c r="J296" s="53"/>
      <c r="K296" s="53"/>
      <c r="L296" s="53"/>
      <c r="M296" s="37"/>
      <c r="N296" s="32"/>
      <c r="P296" s="32"/>
      <c r="Q296" s="32"/>
      <c r="R296" s="32"/>
      <c r="S296" s="32"/>
      <c r="T296" s="32"/>
      <c r="U296" s="32"/>
      <c r="V296" s="32"/>
      <c r="W296" s="32"/>
      <c r="X296" s="32"/>
      <c r="Y296" s="32"/>
      <c r="Z296" s="32"/>
      <c r="AA296" s="32"/>
      <c r="AB296" s="32"/>
      <c r="AC296" s="32"/>
      <c r="AD296" s="32"/>
      <c r="AE296" s="32"/>
    </row>
  </sheetData>
  <sheetProtection algorithmName="SHA-512" hashValue="+qnwn2gDlnieUwSR2ZJ0Cs3wBJ0XAMqTxCgp9ASmaashWfNzraqiQKJmMoPVL8DkavvT0KP6526836crPDgJsg==" saltValue="TK64U7zIzwxpCVnR1jKyp+uRtAqws8RBaNxuZVFcwbWf5bcPqnfB6mn+oDj9ujidOt9GCEASb4J1u4Ul/PtZ8g==" spinCount="100000" sheet="1" objects="1" scenarios="1" formatColumns="0" formatRows="0" autoFilter="0"/>
  <autoFilter ref="C133:L295" xr:uid="{00000000-0009-0000-0000-000001000000}"/>
  <mergeCells count="9">
    <mergeCell ref="E87:H87"/>
    <mergeCell ref="E124:H124"/>
    <mergeCell ref="E126:H126"/>
    <mergeCell ref="M2:Z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4</vt:i4>
      </vt:variant>
    </vt:vector>
  </HeadingPairs>
  <TitlesOfParts>
    <vt:vector size="6" baseType="lpstr">
      <vt:lpstr>Rekapitulace stavby</vt:lpstr>
      <vt:lpstr>01 - D.1.4.g - zařízení s...</vt:lpstr>
      <vt:lpstr>'01 - D.1.4.g - zařízení s...'!Názvy_tisku</vt:lpstr>
      <vt:lpstr>'Rekapitulace stavby'!Názvy_tisku</vt:lpstr>
      <vt:lpstr>'01 - D.1.4.g - zařízení s...'!Oblast_tisku</vt:lpstr>
      <vt:lpstr>'Rekapitulace stavby'!Oblast_tisku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VK2020\VK2020</dc:creator>
  <cp:lastModifiedBy>Obec</cp:lastModifiedBy>
  <dcterms:created xsi:type="dcterms:W3CDTF">2021-08-10T11:49:15Z</dcterms:created>
  <dcterms:modified xsi:type="dcterms:W3CDTF">2021-09-09T08:35:22Z</dcterms:modified>
</cp:coreProperties>
</file>